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2540" activeTab="0"/>
  </bookViews>
  <sheets>
    <sheet name="Лист1" sheetId="1" r:id="rId1"/>
  </sheets>
  <definedNames>
    <definedName name="_xlnm.Print_Area" localSheetId="0">'Лист1'!$A$1:$J$141</definedName>
  </definedNames>
  <calcPr fullCalcOnLoad="1"/>
</workbook>
</file>

<file path=xl/sharedStrings.xml><?xml version="1.0" encoding="utf-8"?>
<sst xmlns="http://schemas.openxmlformats.org/spreadsheetml/2006/main" count="532" uniqueCount="179">
  <si>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</si>
  <si>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</si>
  <si>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</si>
  <si>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</si>
  <si>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</si>
  <si>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</si>
  <si>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</si>
  <si>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</si>
  <si>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</si>
  <si>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</si>
  <si>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</si>
  <si>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</si>
  <si>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</si>
  <si>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</si>
  <si>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</si>
  <si>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</si>
  <si>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</si>
  <si>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</si>
  <si>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</si>
  <si>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</si>
  <si>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</si>
  <si>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</si>
  <si>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</si>
  <si>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</si>
  <si>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</si>
  <si>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</si>
  <si>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</si>
  <si>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</si>
  <si>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</si>
  <si>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</si>
  <si>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</si>
  <si>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</si>
  <si>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</si>
  <si>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</si>
  <si>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</si>
  <si>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</si>
  <si>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</si>
  <si>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</si>
  <si>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</si>
  <si>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</si>
  <si>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</si>
  <si>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</si>
  <si>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</si>
  <si>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</si>
  <si>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</si>
  <si>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</si>
  <si>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</si>
  <si>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</si>
  <si>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</si>
  <si>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</si>
  <si>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</si>
  <si>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</si>
  <si>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</si>
  <si>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</si>
  <si>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</si>
  <si>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</si>
  <si>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</si>
  <si>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</si>
  <si>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</si>
  <si>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</si>
  <si>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</si>
  <si>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</si>
  <si>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</si>
  <si>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</si>
  <si>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</si>
  <si>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</si>
  <si>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</si>
  <si>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</si>
  <si>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</si>
  <si>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</si>
  <si>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</si>
  <si>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</si>
  <si>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</si>
  <si>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</si>
  <si>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</si>
  <si>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</si>
  <si>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</si>
  <si>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</si>
  <si>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</si>
  <si>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</si>
  <si>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</si>
  <si>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</si>
  <si>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</si>
  <si>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</si>
  <si>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</si>
  <si>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</si>
  <si>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</si>
  <si>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</si>
  <si>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</si>
  <si>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</si>
  <si>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</si>
  <si>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</si>
  <si>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</si>
  <si>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</si>
  <si>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</si>
  <si>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</si>
  <si>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</si>
  <si>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</si>
  <si>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</si>
  <si>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</si>
  <si>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</si>
  <si>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</si>
  <si>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</si>
  <si>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</si>
  <si>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</si>
  <si>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</si>
  <si>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</si>
  <si>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</si>
  <si>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</si>
  <si>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</si>
  <si>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</si>
  <si>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</si>
  <si>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</si>
  <si>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</si>
  <si>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</si>
  <si>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119</t>
  </si>
  <si>
    <t>100</t>
  </si>
  <si>
    <t>130</t>
  </si>
  <si>
    <t>800</t>
  </si>
  <si>
    <t>850</t>
  </si>
  <si>
    <t>851</t>
  </si>
  <si>
    <t>852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</si>
  <si>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</si>
  <si>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</si>
  <si>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</si>
  <si>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</si>
  <si>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</si>
  <si>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</si>
  <si>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</si>
  <si>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</si>
  <si>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</si>
  <si>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</si>
  <si>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</si>
  <si>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</si>
  <si>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</si>
  <si>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</si>
  <si>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</si>
  <si>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</si>
  <si>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</si>
  <si>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тики ****</t>
  </si>
  <si>
    <t xml:space="preserve">            из них: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</si>
  <si>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</si>
  <si>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</si>
  <si>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Централизованная бухгалтерия</t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</si>
  <si>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</si>
  <si>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</si>
  <si>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</si>
  <si>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</si>
  <si>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"___"___________  2016  г.</t>
  </si>
  <si>
    <t>51580588</t>
  </si>
  <si>
    <t>60701000</t>
  </si>
  <si>
    <t>управление ветеринарии Ростовской области</t>
  </si>
  <si>
    <t>Ростовская область</t>
  </si>
  <si>
    <t>приносящая доход деятельность (собственные доходы учреждения)</t>
  </si>
  <si>
    <t>Доходы от переоценки активов</t>
  </si>
  <si>
    <t xml:space="preserve">Увеличение стоимости ценных бумаг, кроме акций и иных форм участия в капитале </t>
  </si>
  <si>
    <t xml:space="preserve">Уменьшение стоимости ценных бумаг, кроме акций и иных форм участия в капитале </t>
  </si>
  <si>
    <t>Увеличение задолженности по  кредитам</t>
  </si>
  <si>
    <t>Уменьшение задолженности по  ссудам и кредитам</t>
  </si>
  <si>
    <t>Увеличение задолженности по внутреннему государственному (муниципальному) долгу</t>
  </si>
  <si>
    <t>Уменьшение задолженности по внутреннему государственному (муниципальному) долгу</t>
  </si>
  <si>
    <t>Внешние источники</t>
  </si>
  <si>
    <t xml:space="preserve">Возвращено расходов прошлых лет, всего </t>
  </si>
  <si>
    <t xml:space="preserve"> - </t>
  </si>
  <si>
    <t xml:space="preserve">  -</t>
  </si>
  <si>
    <t xml:space="preserve">  - </t>
  </si>
  <si>
    <t xml:space="preserve"> Руководитель   __________________     А. Н. Кругликов</t>
  </si>
  <si>
    <t>Главный бухгалтер ________________   О. Н. Прончакова</t>
  </si>
  <si>
    <t xml:space="preserve">Н. Е. Сухорукова    (863)223 20 53, uvarokadr@donpac.ru      </t>
  </si>
  <si>
    <t xml:space="preserve">                                         на  1 июля  20 16 г.</t>
  </si>
  <si>
    <t>01.07.2016</t>
  </si>
  <si>
    <t>243</t>
  </si>
  <si>
    <t xml:space="preserve">Закупка товаров, работ, услуг в целях капитального ремонта государственного (муниципального) имущества </t>
  </si>
  <si>
    <t>Пособия, компенсации и иные социальные выплаты гражданам, кроме публичных нормативных обязательств</t>
  </si>
  <si>
    <r>
      <t>Доходы</t>
    </r>
    <r>
      <rPr>
        <sz val="8"/>
        <rFont val="Times New Roman"/>
        <family val="1"/>
      </rPr>
      <t xml:space="preserve"> - всего</t>
    </r>
  </si>
  <si>
    <r>
      <t>Расходы</t>
    </r>
    <r>
      <rPr>
        <sz val="8"/>
        <rFont val="Times New Roman"/>
        <family val="1"/>
      </rPr>
      <t xml:space="preserve"> - всего</t>
    </r>
  </si>
  <si>
    <r>
      <t>Источники финансирования дефицита средств</t>
    </r>
    <r>
      <rPr>
        <sz val="8"/>
        <rFont val="Times New Roman"/>
        <family val="1"/>
      </rPr>
      <t xml:space="preserve"> - всего (стр. 520 + стр.590+ стр. 620 + стр. 700 + стр. 730 + стр. 820 + стр. 830)</t>
    </r>
  </si>
  <si>
    <r>
      <t xml:space="preserve">Руководитель         </t>
    </r>
    <r>
      <rPr>
        <sz val="8"/>
        <rFont val="Times New Roman"/>
        <family val="1"/>
      </rPr>
      <t>________________           ___________________         __________________________</t>
    </r>
  </si>
  <si>
    <r>
      <t>Исполнитель</t>
    </r>
    <r>
      <rPr>
        <sz val="8"/>
        <rFont val="Times New Roman"/>
        <family val="1"/>
      </rPr>
      <t xml:space="preserve">  _</t>
    </r>
    <r>
      <rPr>
        <u val="single"/>
        <sz val="8"/>
        <rFont val="Times New Roman"/>
        <family val="1"/>
      </rPr>
      <t>главный специалист</t>
    </r>
    <r>
      <rPr>
        <sz val="8"/>
        <rFont val="Times New Roman"/>
        <family val="1"/>
      </rPr>
      <t xml:space="preserve">     __________________   _________________________  _____________________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</si>
</sst>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/>
      <bottom style="hair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>
        <color indexed="63"/>
      </right>
      <top style="hair"/>
      <bottom/>
    </border>
    <border>
      <left style="medium"/>
      <right/>
      <top style="thin"/>
      <bottom style="thin"/>
    </border>
    <border>
      <left/>
      <right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 style="hair">
        <color indexed="8"/>
      </top>
      <bottom style="hair">
        <color indexed="8"/>
      </bottom>
    </border>
    <border>
      <left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0" fillId="33" borderId="0" xfId="0" applyFont="1" applyFill="1" applyAlignment="1">
      <alignment horizontal="left"/>
    </xf>
    <xf numFmtId="49" fontId="20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49" fontId="21" fillId="33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23" fillId="33" borderId="0" xfId="0" applyNumberFormat="1" applyFont="1" applyFill="1" applyAlignment="1">
      <alignment horizontal="right"/>
    </xf>
    <xf numFmtId="49" fontId="23" fillId="33" borderId="11" xfId="0" applyNumberFormat="1" applyFont="1" applyFill="1" applyBorder="1" applyAlignment="1">
      <alignment horizontal="centerContinuous"/>
    </xf>
    <xf numFmtId="0" fontId="23" fillId="33" borderId="0" xfId="0" applyFont="1" applyFill="1" applyAlignment="1">
      <alignment horizontal="centerContinuous"/>
    </xf>
    <xf numFmtId="49" fontId="23" fillId="33" borderId="12" xfId="0" applyNumberFormat="1" applyFont="1" applyFill="1" applyBorder="1" applyAlignment="1">
      <alignment horizontal="centerContinuous"/>
    </xf>
    <xf numFmtId="0" fontId="23" fillId="33" borderId="0" xfId="0" applyFont="1" applyFill="1" applyAlignment="1">
      <alignment horizontal="left"/>
    </xf>
    <xf numFmtId="0" fontId="23" fillId="33" borderId="13" xfId="0" applyFont="1" applyFill="1" applyBorder="1" applyAlignment="1">
      <alignment horizontal="left"/>
    </xf>
    <xf numFmtId="49" fontId="23" fillId="33" borderId="13" xfId="0" applyNumberFormat="1" applyFont="1" applyFill="1" applyBorder="1" applyAlignment="1">
      <alignment/>
    </xf>
    <xf numFmtId="0" fontId="23" fillId="33" borderId="0" xfId="0" applyFont="1" applyFill="1" applyAlignment="1">
      <alignment horizontal="right"/>
    </xf>
    <xf numFmtId="49" fontId="23" fillId="33" borderId="14" xfId="0" applyNumberFormat="1" applyFont="1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49" fontId="23" fillId="33" borderId="15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49" fontId="23" fillId="33" borderId="0" xfId="0" applyNumberFormat="1" applyFont="1" applyFill="1" applyBorder="1" applyAlignment="1">
      <alignment horizontal="centerContinuous"/>
    </xf>
    <xf numFmtId="0" fontId="20" fillId="33" borderId="13" xfId="0" applyFont="1" applyFill="1" applyBorder="1" applyAlignment="1">
      <alignment horizontal="left"/>
    </xf>
    <xf numFmtId="0" fontId="20" fillId="33" borderId="13" xfId="0" applyFont="1" applyFill="1" applyBorder="1" applyAlignment="1">
      <alignment/>
    </xf>
    <xf numFmtId="49" fontId="20" fillId="33" borderId="13" xfId="0" applyNumberFormat="1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center"/>
    </xf>
    <xf numFmtId="49" fontId="23" fillId="33" borderId="17" xfId="0" applyNumberFormat="1" applyFont="1" applyFill="1" applyBorder="1" applyAlignment="1">
      <alignment horizontal="center" vertical="center"/>
    </xf>
    <xf numFmtId="49" fontId="23" fillId="33" borderId="18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top"/>
    </xf>
    <xf numFmtId="49" fontId="23" fillId="33" borderId="19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/>
    </xf>
    <xf numFmtId="49" fontId="23" fillId="33" borderId="21" xfId="0" applyNumberFormat="1" applyFont="1" applyFill="1" applyBorder="1" applyAlignment="1">
      <alignment horizontal="center" vertical="center"/>
    </xf>
    <xf numFmtId="49" fontId="23" fillId="33" borderId="22" xfId="0" applyNumberFormat="1" applyFont="1" applyFill="1" applyBorder="1" applyAlignment="1">
      <alignment horizontal="center" vertical="center"/>
    </xf>
    <xf numFmtId="49" fontId="23" fillId="33" borderId="22" xfId="0" applyNumberFormat="1" applyFont="1" applyFill="1" applyBorder="1" applyAlignment="1">
      <alignment horizontal="center"/>
    </xf>
    <xf numFmtId="49" fontId="23" fillId="33" borderId="23" xfId="0" applyNumberFormat="1" applyFont="1" applyFill="1" applyBorder="1" applyAlignment="1">
      <alignment horizontal="center"/>
    </xf>
    <xf numFmtId="49" fontId="23" fillId="33" borderId="16" xfId="0" applyNumberFormat="1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23" fillId="33" borderId="24" xfId="0" applyNumberFormat="1" applyFont="1" applyFill="1" applyBorder="1" applyAlignment="1">
      <alignment horizontal="center" vertical="center"/>
    </xf>
    <xf numFmtId="49" fontId="23" fillId="33" borderId="25" xfId="0" applyNumberFormat="1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left" wrapText="1"/>
    </xf>
    <xf numFmtId="49" fontId="23" fillId="33" borderId="27" xfId="0" applyNumberFormat="1" applyFont="1" applyFill="1" applyBorder="1" applyAlignment="1">
      <alignment horizontal="center" wrapText="1"/>
    </xf>
    <xf numFmtId="49" fontId="23" fillId="33" borderId="28" xfId="0" applyNumberFormat="1" applyFont="1" applyFill="1" applyBorder="1" applyAlignment="1">
      <alignment horizontal="center" wrapText="1"/>
    </xf>
    <xf numFmtId="4" fontId="25" fillId="33" borderId="28" xfId="0" applyNumberFormat="1" applyFont="1" applyFill="1" applyBorder="1" applyAlignment="1">
      <alignment horizontal="right"/>
    </xf>
    <xf numFmtId="0" fontId="26" fillId="0" borderId="29" xfId="53" applyFont="1" applyBorder="1" applyAlignment="1">
      <alignment horizontal="left" vertical="top" indent="1"/>
      <protection/>
    </xf>
    <xf numFmtId="49" fontId="27" fillId="0" borderId="30" xfId="53" applyNumberFormat="1" applyFont="1" applyBorder="1" applyAlignment="1">
      <alignment horizontal="center" wrapText="1"/>
      <protection/>
    </xf>
    <xf numFmtId="0" fontId="27" fillId="0" borderId="31" xfId="53" applyFont="1" applyBorder="1" applyAlignment="1">
      <alignment horizontal="center" wrapText="1"/>
      <protection/>
    </xf>
    <xf numFmtId="0" fontId="26" fillId="0" borderId="32" xfId="53" applyFont="1" applyBorder="1" applyAlignment="1">
      <alignment horizontal="left" vertical="top" indent="1"/>
      <protection/>
    </xf>
    <xf numFmtId="4" fontId="25" fillId="33" borderId="33" xfId="0" applyNumberFormat="1" applyFont="1" applyFill="1" applyBorder="1" applyAlignment="1">
      <alignment horizontal="right"/>
    </xf>
    <xf numFmtId="0" fontId="26" fillId="0" borderId="32" xfId="53" applyFont="1" applyBorder="1" applyAlignment="1">
      <alignment horizontal="left" vertical="top" wrapText="1" indent="1"/>
      <protection/>
    </xf>
    <xf numFmtId="0" fontId="26" fillId="0" borderId="32" xfId="53" applyFont="1" applyBorder="1" applyAlignment="1">
      <alignment horizontal="left" vertical="top" indent="2"/>
      <protection/>
    </xf>
    <xf numFmtId="0" fontId="28" fillId="0" borderId="0" xfId="53" applyFont="1" applyBorder="1" applyAlignment="1">
      <alignment horizontal="left" vertical="top" wrapText="1"/>
      <protection/>
    </xf>
    <xf numFmtId="0" fontId="20" fillId="0" borderId="0" xfId="0" applyFont="1" applyAlignment="1">
      <alignment/>
    </xf>
    <xf numFmtId="43" fontId="23" fillId="33" borderId="0" xfId="0" applyNumberFormat="1" applyFont="1" applyFill="1" applyBorder="1" applyAlignment="1">
      <alignment horizontal="center"/>
    </xf>
    <xf numFmtId="0" fontId="28" fillId="0" borderId="0" xfId="53" applyFont="1" applyBorder="1" applyAlignment="1">
      <alignment horizontal="left" vertical="top" wrapText="1"/>
      <protection/>
    </xf>
    <xf numFmtId="0" fontId="20" fillId="0" borderId="0" xfId="0" applyFont="1" applyAlignment="1">
      <alignment/>
    </xf>
    <xf numFmtId="0" fontId="23" fillId="33" borderId="23" xfId="0" applyFont="1" applyFill="1" applyBorder="1" applyAlignment="1">
      <alignment horizontal="left"/>
    </xf>
    <xf numFmtId="0" fontId="23" fillId="33" borderId="23" xfId="0" applyFont="1" applyFill="1" applyBorder="1" applyAlignment="1">
      <alignment horizontal="center"/>
    </xf>
    <xf numFmtId="49" fontId="23" fillId="33" borderId="34" xfId="0" applyNumberFormat="1" applyFont="1" applyFill="1" applyBorder="1" applyAlignment="1">
      <alignment horizontal="center" vertical="center"/>
    </xf>
    <xf numFmtId="49" fontId="23" fillId="33" borderId="23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left"/>
    </xf>
    <xf numFmtId="0" fontId="23" fillId="33" borderId="28" xfId="0" applyFont="1" applyFill="1" applyBorder="1" applyAlignment="1">
      <alignment horizontal="center"/>
    </xf>
    <xf numFmtId="49" fontId="23" fillId="33" borderId="33" xfId="0" applyNumberFormat="1" applyFont="1" applyFill="1" applyBorder="1" applyAlignment="1">
      <alignment horizontal="center" vertical="center"/>
    </xf>
    <xf numFmtId="49" fontId="23" fillId="33" borderId="28" xfId="0" applyNumberFormat="1" applyFont="1" applyFill="1" applyBorder="1" applyAlignment="1">
      <alignment horizontal="center" vertical="center"/>
    </xf>
    <xf numFmtId="49" fontId="23" fillId="33" borderId="35" xfId="0" applyNumberFormat="1" applyFont="1" applyFill="1" applyBorder="1" applyAlignment="1">
      <alignment horizontal="center" vertical="center"/>
    </xf>
    <xf numFmtId="49" fontId="23" fillId="33" borderId="36" xfId="0" applyNumberFormat="1" applyFont="1" applyFill="1" applyBorder="1" applyAlignment="1">
      <alignment horizontal="center" wrapText="1"/>
    </xf>
    <xf numFmtId="49" fontId="23" fillId="33" borderId="37" xfId="0" applyNumberFormat="1" applyFont="1" applyFill="1" applyBorder="1" applyAlignment="1">
      <alignment horizontal="center" wrapText="1"/>
    </xf>
    <xf numFmtId="4" fontId="29" fillId="33" borderId="37" xfId="0" applyNumberFormat="1" applyFont="1" applyFill="1" applyBorder="1" applyAlignment="1">
      <alignment horizontal="right"/>
    </xf>
    <xf numFmtId="4" fontId="25" fillId="33" borderId="37" xfId="0" applyNumberFormat="1" applyFont="1" applyFill="1" applyBorder="1" applyAlignment="1">
      <alignment horizontal="right"/>
    </xf>
    <xf numFmtId="4" fontId="25" fillId="33" borderId="38" xfId="0" applyNumberFormat="1" applyFont="1" applyFill="1" applyBorder="1" applyAlignment="1">
      <alignment horizontal="right"/>
    </xf>
    <xf numFmtId="0" fontId="23" fillId="33" borderId="39" xfId="0" applyFont="1" applyFill="1" applyBorder="1" applyAlignment="1">
      <alignment horizontal="left" wrapText="1" indent="2"/>
    </xf>
    <xf numFmtId="49" fontId="23" fillId="33" borderId="40" xfId="0" applyNumberFormat="1" applyFont="1" applyFill="1" applyBorder="1" applyAlignment="1">
      <alignment horizontal="center" wrapText="1"/>
    </xf>
    <xf numFmtId="49" fontId="23" fillId="33" borderId="22" xfId="0" applyNumberFormat="1" applyFont="1" applyFill="1" applyBorder="1" applyAlignment="1">
      <alignment horizontal="center" wrapText="1"/>
    </xf>
    <xf numFmtId="4" fontId="25" fillId="33" borderId="17" xfId="0" applyNumberFormat="1" applyFont="1" applyFill="1" applyBorder="1" applyAlignment="1">
      <alignment horizontal="right"/>
    </xf>
    <xf numFmtId="4" fontId="25" fillId="33" borderId="21" xfId="0" applyNumberFormat="1" applyFont="1" applyFill="1" applyBorder="1" applyAlignment="1">
      <alignment horizontal="right"/>
    </xf>
    <xf numFmtId="4" fontId="25" fillId="33" borderId="41" xfId="0" applyNumberFormat="1" applyFont="1" applyFill="1" applyBorder="1" applyAlignment="1">
      <alignment horizontal="right"/>
    </xf>
    <xf numFmtId="0" fontId="30" fillId="33" borderId="42" xfId="0" applyFont="1" applyFill="1" applyBorder="1" applyAlignment="1">
      <alignment horizontal="left" wrapText="1" indent="1"/>
    </xf>
    <xf numFmtId="49" fontId="23" fillId="33" borderId="43" xfId="0" applyNumberFormat="1" applyFont="1" applyFill="1" applyBorder="1" applyAlignment="1">
      <alignment horizontal="center"/>
    </xf>
    <xf numFmtId="49" fontId="23" fillId="33" borderId="33" xfId="0" applyNumberFormat="1" applyFont="1" applyFill="1" applyBorder="1" applyAlignment="1">
      <alignment horizontal="center"/>
    </xf>
    <xf numFmtId="4" fontId="29" fillId="33" borderId="33" xfId="0" applyNumberFormat="1" applyFont="1" applyFill="1" applyBorder="1" applyAlignment="1">
      <alignment horizontal="right"/>
    </xf>
    <xf numFmtId="4" fontId="25" fillId="33" borderId="35" xfId="0" applyNumberFormat="1" applyFont="1" applyFill="1" applyBorder="1" applyAlignment="1">
      <alignment horizontal="right"/>
    </xf>
    <xf numFmtId="4" fontId="25" fillId="33" borderId="44" xfId="0" applyNumberFormat="1" applyFont="1" applyFill="1" applyBorder="1" applyAlignment="1">
      <alignment horizontal="right"/>
    </xf>
    <xf numFmtId="0" fontId="23" fillId="33" borderId="45" xfId="0" applyFont="1" applyFill="1" applyBorder="1" applyAlignment="1">
      <alignment horizontal="left" wrapText="1" indent="2"/>
    </xf>
    <xf numFmtId="49" fontId="23" fillId="33" borderId="30" xfId="0" applyNumberFormat="1" applyFont="1" applyFill="1" applyBorder="1" applyAlignment="1">
      <alignment horizontal="center"/>
    </xf>
    <xf numFmtId="49" fontId="23" fillId="33" borderId="35" xfId="0" applyNumberFormat="1" applyFont="1" applyFill="1" applyBorder="1" applyAlignment="1">
      <alignment horizontal="center"/>
    </xf>
    <xf numFmtId="4" fontId="25" fillId="33" borderId="46" xfId="0" applyNumberFormat="1" applyFont="1" applyFill="1" applyBorder="1" applyAlignment="1">
      <alignment horizontal="right"/>
    </xf>
    <xf numFmtId="0" fontId="23" fillId="33" borderId="42" xfId="0" applyFont="1" applyFill="1" applyBorder="1" applyAlignment="1">
      <alignment horizontal="left" wrapText="1" indent="2"/>
    </xf>
    <xf numFmtId="4" fontId="25" fillId="33" borderId="47" xfId="0" applyNumberFormat="1" applyFont="1" applyFill="1" applyBorder="1" applyAlignment="1">
      <alignment horizontal="right"/>
    </xf>
    <xf numFmtId="0" fontId="25" fillId="33" borderId="42" xfId="0" applyFont="1" applyFill="1" applyBorder="1" applyAlignment="1">
      <alignment horizontal="left" wrapText="1" indent="1"/>
    </xf>
    <xf numFmtId="4" fontId="25" fillId="0" borderId="18" xfId="54" applyNumberFormat="1" applyFont="1" applyBorder="1" applyAlignment="1">
      <alignment horizontal="right" wrapText="1"/>
      <protection/>
    </xf>
    <xf numFmtId="0" fontId="27" fillId="0" borderId="30" xfId="54" applyFont="1" applyBorder="1" applyAlignment="1">
      <alignment horizontal="center" wrapText="1"/>
      <protection/>
    </xf>
    <xf numFmtId="0" fontId="27" fillId="0" borderId="31" xfId="54" applyFont="1" applyBorder="1" applyAlignment="1">
      <alignment horizontal="center" wrapText="1"/>
      <protection/>
    </xf>
    <xf numFmtId="4" fontId="25" fillId="0" borderId="31" xfId="54" applyNumberFormat="1" applyFont="1" applyBorder="1" applyAlignment="1">
      <alignment horizontal="right" wrapText="1"/>
      <protection/>
    </xf>
    <xf numFmtId="0" fontId="27" fillId="0" borderId="48" xfId="54" applyFont="1" applyBorder="1" applyAlignment="1">
      <alignment horizontal="center" wrapText="1"/>
      <protection/>
    </xf>
    <xf numFmtId="4" fontId="29" fillId="0" borderId="22" xfId="54" applyNumberFormat="1" applyFont="1" applyBorder="1" applyAlignment="1">
      <alignment horizontal="right" wrapText="1"/>
      <protection/>
    </xf>
    <xf numFmtId="4" fontId="25" fillId="0" borderId="22" xfId="54" applyNumberFormat="1" applyFont="1" applyBorder="1" applyAlignment="1">
      <alignment horizontal="right" wrapText="1"/>
      <protection/>
    </xf>
    <xf numFmtId="4" fontId="25" fillId="0" borderId="34" xfId="54" applyNumberFormat="1" applyFont="1" applyBorder="1" applyAlignment="1">
      <alignment horizontal="right" wrapText="1"/>
      <protection/>
    </xf>
    <xf numFmtId="49" fontId="23" fillId="33" borderId="31" xfId="0" applyNumberFormat="1" applyFont="1" applyFill="1" applyBorder="1" applyAlignment="1">
      <alignment horizontal="center"/>
    </xf>
    <xf numFmtId="0" fontId="31" fillId="33" borderId="42" xfId="0" applyFont="1" applyFill="1" applyBorder="1" applyAlignment="1">
      <alignment horizontal="left" wrapText="1" indent="1"/>
    </xf>
    <xf numFmtId="0" fontId="27" fillId="0" borderId="22" xfId="54" applyFont="1" applyBorder="1" applyAlignment="1">
      <alignment horizontal="center" wrapText="1"/>
      <protection/>
    </xf>
    <xf numFmtId="0" fontId="24" fillId="33" borderId="49" xfId="0" applyFont="1" applyFill="1" applyBorder="1" applyAlignment="1">
      <alignment horizontal="left" wrapText="1"/>
    </xf>
    <xf numFmtId="0" fontId="23" fillId="33" borderId="50" xfId="0" applyFont="1" applyFill="1" applyBorder="1" applyAlignment="1">
      <alignment horizontal="center" wrapText="1"/>
    </xf>
    <xf numFmtId="4" fontId="25" fillId="33" borderId="51" xfId="0" applyNumberFormat="1" applyFont="1" applyFill="1" applyBorder="1" applyAlignment="1">
      <alignment horizontal="right"/>
    </xf>
    <xf numFmtId="4" fontId="25" fillId="33" borderId="52" xfId="0" applyNumberFormat="1" applyFont="1" applyFill="1" applyBorder="1" applyAlignment="1">
      <alignment horizontal="right"/>
    </xf>
    <xf numFmtId="4" fontId="25" fillId="33" borderId="53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 wrapText="1"/>
    </xf>
    <xf numFmtId="49" fontId="23" fillId="33" borderId="0" xfId="0" applyNumberFormat="1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right"/>
    </xf>
    <xf numFmtId="49" fontId="20" fillId="33" borderId="13" xfId="0" applyNumberFormat="1" applyFont="1" applyFill="1" applyBorder="1" applyAlignment="1">
      <alignment horizontal="left"/>
    </xf>
    <xf numFmtId="0" fontId="20" fillId="33" borderId="16" xfId="0" applyFont="1" applyFill="1" applyBorder="1" applyAlignment="1">
      <alignment horizontal="left"/>
    </xf>
    <xf numFmtId="0" fontId="24" fillId="33" borderId="42" xfId="0" applyFont="1" applyFill="1" applyBorder="1" applyAlignment="1">
      <alignment horizontal="left" wrapText="1"/>
    </xf>
    <xf numFmtId="49" fontId="23" fillId="33" borderId="54" xfId="0" applyNumberFormat="1" applyFont="1" applyFill="1" applyBorder="1" applyAlignment="1">
      <alignment horizontal="center" wrapText="1"/>
    </xf>
    <xf numFmtId="4" fontId="25" fillId="33" borderId="54" xfId="0" applyNumberFormat="1" applyFont="1" applyFill="1" applyBorder="1" applyAlignment="1">
      <alignment horizontal="right" wrapText="1"/>
    </xf>
    <xf numFmtId="4" fontId="25" fillId="33" borderId="55" xfId="0" applyNumberFormat="1" applyFont="1" applyFill="1" applyBorder="1" applyAlignment="1">
      <alignment horizontal="right"/>
    </xf>
    <xf numFmtId="4" fontId="25" fillId="33" borderId="54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 wrapText="1"/>
    </xf>
    <xf numFmtId="49" fontId="23" fillId="33" borderId="48" xfId="0" applyNumberFormat="1" applyFont="1" applyFill="1" applyBorder="1" applyAlignment="1">
      <alignment horizontal="center" wrapText="1"/>
    </xf>
    <xf numFmtId="49" fontId="23" fillId="33" borderId="23" xfId="0" applyNumberFormat="1" applyFont="1" applyFill="1" applyBorder="1" applyAlignment="1">
      <alignment horizontal="center" wrapText="1"/>
    </xf>
    <xf numFmtId="4" fontId="25" fillId="33" borderId="56" xfId="0" applyNumberFormat="1" applyFont="1" applyFill="1" applyBorder="1" applyAlignment="1">
      <alignment horizontal="right" wrapText="1"/>
    </xf>
    <xf numFmtId="4" fontId="25" fillId="33" borderId="22" xfId="0" applyNumberFormat="1" applyFont="1" applyFill="1" applyBorder="1" applyAlignment="1">
      <alignment horizontal="right"/>
    </xf>
    <xf numFmtId="4" fontId="25" fillId="33" borderId="16" xfId="0" applyNumberFormat="1" applyFont="1" applyFill="1" applyBorder="1" applyAlignment="1">
      <alignment horizontal="right"/>
    </xf>
    <xf numFmtId="4" fontId="25" fillId="33" borderId="23" xfId="0" applyNumberFormat="1" applyFont="1" applyFill="1" applyBorder="1" applyAlignment="1">
      <alignment horizontal="right" wrapText="1"/>
    </xf>
    <xf numFmtId="49" fontId="23" fillId="33" borderId="57" xfId="0" applyNumberFormat="1" applyFont="1" applyFill="1" applyBorder="1" applyAlignment="1">
      <alignment horizontal="center" wrapText="1"/>
    </xf>
    <xf numFmtId="4" fontId="25" fillId="33" borderId="13" xfId="0" applyNumberFormat="1" applyFont="1" applyFill="1" applyBorder="1" applyAlignment="1">
      <alignment horizontal="right"/>
    </xf>
    <xf numFmtId="4" fontId="25" fillId="33" borderId="22" xfId="0" applyNumberFormat="1" applyFont="1" applyFill="1" applyBorder="1" applyAlignment="1">
      <alignment horizontal="right"/>
    </xf>
    <xf numFmtId="0" fontId="23" fillId="33" borderId="42" xfId="0" applyFont="1" applyFill="1" applyBorder="1" applyAlignment="1">
      <alignment horizontal="left" wrapText="1" indent="1"/>
    </xf>
    <xf numFmtId="0" fontId="56" fillId="0" borderId="57" xfId="53" applyFont="1" applyBorder="1" applyAlignment="1">
      <alignment horizontal="center" wrapText="1"/>
      <protection/>
    </xf>
    <xf numFmtId="0" fontId="25" fillId="0" borderId="33" xfId="53" applyFont="1" applyBorder="1" applyAlignment="1">
      <alignment horizontal="center" wrapText="1"/>
      <protection/>
    </xf>
    <xf numFmtId="4" fontId="25" fillId="33" borderId="33" xfId="0" applyNumberFormat="1" applyFont="1" applyFill="1" applyBorder="1" applyAlignment="1">
      <alignment horizontal="right"/>
    </xf>
    <xf numFmtId="0" fontId="56" fillId="0" borderId="30" xfId="53" applyFont="1" applyBorder="1" applyAlignment="1">
      <alignment horizontal="center" wrapText="1"/>
      <protection/>
    </xf>
    <xf numFmtId="0" fontId="25" fillId="0" borderId="31" xfId="53" applyFont="1" applyBorder="1" applyAlignment="1">
      <alignment horizontal="center" wrapText="1"/>
      <protection/>
    </xf>
    <xf numFmtId="0" fontId="56" fillId="0" borderId="30" xfId="54" applyFont="1" applyBorder="1" applyAlignment="1">
      <alignment horizontal="center" wrapText="1"/>
      <protection/>
    </xf>
    <xf numFmtId="0" fontId="25" fillId="0" borderId="31" xfId="54" applyFont="1" applyBorder="1" applyAlignment="1">
      <alignment horizontal="center" wrapText="1"/>
      <protection/>
    </xf>
    <xf numFmtId="0" fontId="56" fillId="0" borderId="48" xfId="54" applyFont="1" applyBorder="1" applyAlignment="1">
      <alignment horizontal="center" wrapText="1"/>
      <protection/>
    </xf>
    <xf numFmtId="0" fontId="25" fillId="0" borderId="22" xfId="54" applyFont="1" applyBorder="1" applyAlignment="1">
      <alignment horizontal="center" wrapText="1"/>
      <protection/>
    </xf>
    <xf numFmtId="0" fontId="25" fillId="0" borderId="23" xfId="54" applyFont="1" applyBorder="1" applyAlignment="1">
      <alignment horizontal="center" wrapText="1"/>
      <protection/>
    </xf>
    <xf numFmtId="49" fontId="57" fillId="33" borderId="30" xfId="0" applyNumberFormat="1" applyFont="1" applyFill="1" applyBorder="1" applyAlignment="1">
      <alignment horizontal="center" wrapText="1"/>
    </xf>
    <xf numFmtId="49" fontId="23" fillId="33" borderId="31" xfId="0" applyNumberFormat="1" applyFont="1" applyFill="1" applyBorder="1" applyAlignment="1">
      <alignment horizontal="center" wrapText="1"/>
    </xf>
    <xf numFmtId="0" fontId="23" fillId="33" borderId="42" xfId="0" applyFont="1" applyFill="1" applyBorder="1" applyAlignment="1">
      <alignment horizontal="left" wrapText="1" indent="3"/>
    </xf>
    <xf numFmtId="49" fontId="23" fillId="33" borderId="30" xfId="0" applyNumberFormat="1" applyFont="1" applyFill="1" applyBorder="1" applyAlignment="1">
      <alignment horizontal="center" wrapText="1"/>
    </xf>
    <xf numFmtId="0" fontId="23" fillId="33" borderId="58" xfId="0" applyFont="1" applyFill="1" applyBorder="1" applyAlignment="1">
      <alignment horizontal="left" wrapText="1" indent="2"/>
    </xf>
    <xf numFmtId="49" fontId="57" fillId="33" borderId="43" xfId="0" applyNumberFormat="1" applyFont="1" applyFill="1" applyBorder="1" applyAlignment="1">
      <alignment horizontal="center" wrapText="1"/>
    </xf>
    <xf numFmtId="49" fontId="23" fillId="33" borderId="33" xfId="0" applyNumberFormat="1" applyFont="1" applyFill="1" applyBorder="1" applyAlignment="1">
      <alignment horizontal="center" wrapText="1"/>
    </xf>
    <xf numFmtId="49" fontId="57" fillId="33" borderId="59" xfId="0" applyNumberFormat="1" applyFont="1" applyFill="1" applyBorder="1" applyAlignment="1">
      <alignment horizontal="center" wrapText="1"/>
    </xf>
    <xf numFmtId="4" fontId="25" fillId="33" borderId="2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 wrapText="1" indent="2"/>
    </xf>
    <xf numFmtId="49" fontId="57" fillId="33" borderId="0" xfId="0" applyNumberFormat="1" applyFont="1" applyFill="1" applyBorder="1" applyAlignment="1">
      <alignment horizontal="center" wrapText="1"/>
    </xf>
    <xf numFmtId="49" fontId="23" fillId="33" borderId="0" xfId="0" applyNumberFormat="1" applyFont="1" applyFill="1" applyBorder="1" applyAlignment="1">
      <alignment horizontal="center" wrapText="1"/>
    </xf>
    <xf numFmtId="49" fontId="25" fillId="33" borderId="0" xfId="0" applyNumberFormat="1" applyFont="1" applyFill="1" applyBorder="1" applyAlignment="1">
      <alignment horizontal="center"/>
    </xf>
    <xf numFmtId="49" fontId="25" fillId="33" borderId="22" xfId="0" applyNumberFormat="1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horizontal="center" vertical="center"/>
    </xf>
    <xf numFmtId="49" fontId="25" fillId="33" borderId="19" xfId="0" applyNumberFormat="1" applyFont="1" applyFill="1" applyBorder="1" applyAlignment="1">
      <alignment horizontal="center" vertical="top"/>
    </xf>
    <xf numFmtId="49" fontId="25" fillId="33" borderId="19" xfId="0" applyNumberFormat="1" applyFont="1" applyFill="1" applyBorder="1" applyAlignment="1">
      <alignment horizontal="center" vertical="center"/>
    </xf>
    <xf numFmtId="49" fontId="25" fillId="33" borderId="20" xfId="0" applyNumberFormat="1" applyFont="1" applyFill="1" applyBorder="1" applyAlignment="1">
      <alignment/>
    </xf>
    <xf numFmtId="49" fontId="25" fillId="33" borderId="34" xfId="0" applyNumberFormat="1" applyFont="1" applyFill="1" applyBorder="1" applyAlignment="1">
      <alignment horizontal="center" vertical="center"/>
    </xf>
    <xf numFmtId="49" fontId="25" fillId="33" borderId="17" xfId="0" applyNumberFormat="1" applyFont="1" applyFill="1" applyBorder="1" applyAlignment="1">
      <alignment horizontal="center" vertical="center"/>
    </xf>
    <xf numFmtId="49" fontId="25" fillId="33" borderId="22" xfId="0" applyNumberFormat="1" applyFont="1" applyFill="1" applyBorder="1" applyAlignment="1">
      <alignment horizontal="center"/>
    </xf>
    <xf numFmtId="49" fontId="25" fillId="33" borderId="23" xfId="0" applyNumberFormat="1" applyFont="1" applyFill="1" applyBorder="1" applyAlignment="1">
      <alignment horizontal="center"/>
    </xf>
    <xf numFmtId="49" fontId="25" fillId="33" borderId="23" xfId="0" applyNumberFormat="1" applyFont="1" applyFill="1" applyBorder="1" applyAlignment="1">
      <alignment horizontal="center" vertical="center"/>
    </xf>
    <xf numFmtId="49" fontId="25" fillId="33" borderId="21" xfId="0" applyNumberFormat="1" applyFont="1" applyFill="1" applyBorder="1" applyAlignment="1">
      <alignment horizontal="center" vertical="center"/>
    </xf>
    <xf numFmtId="49" fontId="25" fillId="33" borderId="16" xfId="0" applyNumberFormat="1" applyFont="1" applyFill="1" applyBorder="1" applyAlignment="1">
      <alignment horizontal="center" vertical="center"/>
    </xf>
    <xf numFmtId="49" fontId="25" fillId="33" borderId="33" xfId="0" applyNumberFormat="1" applyFont="1" applyFill="1" applyBorder="1" applyAlignment="1">
      <alignment horizontal="center" vertical="center"/>
    </xf>
    <xf numFmtId="49" fontId="25" fillId="33" borderId="28" xfId="0" applyNumberFormat="1" applyFont="1" applyFill="1" applyBorder="1" applyAlignment="1">
      <alignment horizontal="center" vertical="center"/>
    </xf>
    <xf numFmtId="49" fontId="25" fillId="33" borderId="35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49" fontId="25" fillId="33" borderId="24" xfId="0" applyNumberFormat="1" applyFont="1" applyFill="1" applyBorder="1" applyAlignment="1">
      <alignment horizontal="center" vertical="center"/>
    </xf>
    <xf numFmtId="49" fontId="25" fillId="33" borderId="25" xfId="0" applyNumberFormat="1" applyFont="1" applyFill="1" applyBorder="1" applyAlignment="1">
      <alignment horizontal="center" vertical="center"/>
    </xf>
    <xf numFmtId="0" fontId="31" fillId="33" borderId="60" xfId="0" applyFont="1" applyFill="1" applyBorder="1" applyAlignment="1">
      <alignment horizontal="left" wrapText="1" indent="1"/>
    </xf>
    <xf numFmtId="49" fontId="23" fillId="33" borderId="20" xfId="0" applyNumberFormat="1" applyFont="1" applyFill="1" applyBorder="1" applyAlignment="1">
      <alignment horizontal="center" wrapText="1"/>
    </xf>
    <xf numFmtId="4" fontId="25" fillId="33" borderId="31" xfId="0" applyNumberFormat="1" applyFont="1" applyFill="1" applyBorder="1" applyAlignment="1">
      <alignment horizontal="right"/>
    </xf>
    <xf numFmtId="4" fontId="25" fillId="33" borderId="47" xfId="0" applyNumberFormat="1" applyFont="1" applyFill="1" applyBorder="1" applyAlignment="1">
      <alignment horizontal="center"/>
    </xf>
    <xf numFmtId="4" fontId="25" fillId="33" borderId="47" xfId="0" applyNumberFormat="1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wrapText="1"/>
    </xf>
    <xf numFmtId="4" fontId="25" fillId="33" borderId="41" xfId="0" applyNumberFormat="1" applyFont="1" applyFill="1" applyBorder="1" applyAlignment="1">
      <alignment horizontal="center" vertical="center"/>
    </xf>
    <xf numFmtId="4" fontId="25" fillId="33" borderId="44" xfId="0" applyNumberFormat="1" applyFont="1" applyFill="1" applyBorder="1" applyAlignment="1">
      <alignment horizontal="center" vertical="center"/>
    </xf>
    <xf numFmtId="49" fontId="23" fillId="33" borderId="61" xfId="0" applyNumberFormat="1" applyFont="1" applyFill="1" applyBorder="1" applyAlignment="1">
      <alignment horizontal="center" wrapText="1"/>
    </xf>
    <xf numFmtId="49" fontId="23" fillId="33" borderId="24" xfId="0" applyNumberFormat="1" applyFont="1" applyFill="1" applyBorder="1" applyAlignment="1">
      <alignment horizontal="center" wrapText="1"/>
    </xf>
    <xf numFmtId="4" fontId="25" fillId="33" borderId="10" xfId="0" applyNumberFormat="1" applyFont="1" applyFill="1" applyBorder="1" applyAlignment="1">
      <alignment horizontal="right"/>
    </xf>
    <xf numFmtId="4" fontId="25" fillId="33" borderId="62" xfId="0" applyNumberFormat="1" applyFont="1" applyFill="1" applyBorder="1" applyAlignment="1">
      <alignment horizontal="right"/>
    </xf>
    <xf numFmtId="0" fontId="23" fillId="33" borderId="49" xfId="0" applyFont="1" applyFill="1" applyBorder="1" applyAlignment="1">
      <alignment horizontal="left" wrapText="1" indent="3"/>
    </xf>
    <xf numFmtId="0" fontId="23" fillId="33" borderId="63" xfId="0" applyFont="1" applyFill="1" applyBorder="1" applyAlignment="1">
      <alignment horizontal="left"/>
    </xf>
    <xf numFmtId="0" fontId="23" fillId="33" borderId="55" xfId="0" applyFont="1" applyFill="1" applyBorder="1" applyAlignment="1">
      <alignment horizontal="center"/>
    </xf>
    <xf numFmtId="49" fontId="23" fillId="33" borderId="64" xfId="0" applyNumberFormat="1" applyFont="1" applyFill="1" applyBorder="1" applyAlignment="1">
      <alignment horizontal="center" vertical="center"/>
    </xf>
    <xf numFmtId="49" fontId="23" fillId="33" borderId="65" xfId="0" applyNumberFormat="1" applyFont="1" applyFill="1" applyBorder="1" applyAlignment="1">
      <alignment horizontal="left" vertical="top"/>
    </xf>
    <xf numFmtId="49" fontId="23" fillId="33" borderId="65" xfId="0" applyNumberFormat="1" applyFont="1" applyFill="1" applyBorder="1" applyAlignment="1">
      <alignment horizontal="center" vertical="top"/>
    </xf>
    <xf numFmtId="49" fontId="23" fillId="33" borderId="65" xfId="0" applyNumberFormat="1" applyFont="1" applyFill="1" applyBorder="1" applyAlignment="1">
      <alignment horizontal="center" vertical="center"/>
    </xf>
    <xf numFmtId="49" fontId="20" fillId="33" borderId="65" xfId="0" applyNumberFormat="1" applyFont="1" applyFill="1" applyBorder="1" applyAlignment="1">
      <alignment horizontal="center"/>
    </xf>
    <xf numFmtId="49" fontId="20" fillId="33" borderId="66" xfId="0" applyNumberFormat="1" applyFont="1" applyFill="1" applyBorder="1" applyAlignment="1">
      <alignment horizontal="center"/>
    </xf>
    <xf numFmtId="0" fontId="20" fillId="33" borderId="67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 horizontal="center" vertical="center"/>
    </xf>
    <xf numFmtId="49" fontId="23" fillId="33" borderId="39" xfId="0" applyNumberFormat="1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/>
    </xf>
    <xf numFmtId="0" fontId="23" fillId="33" borderId="67" xfId="0" applyFont="1" applyFill="1" applyBorder="1" applyAlignment="1">
      <alignment horizontal="left"/>
    </xf>
    <xf numFmtId="49" fontId="23" fillId="33" borderId="35" xfId="0" applyNumberFormat="1" applyFont="1" applyFill="1" applyBorder="1" applyAlignment="1">
      <alignment horizontal="center" vertical="center"/>
    </xf>
    <xf numFmtId="49" fontId="23" fillId="33" borderId="68" xfId="0" applyNumberFormat="1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49" fontId="23" fillId="33" borderId="34" xfId="0" applyNumberFormat="1" applyFont="1" applyFill="1" applyBorder="1" applyAlignment="1">
      <alignment horizontal="center" vertical="center"/>
    </xf>
    <xf numFmtId="49" fontId="23" fillId="33" borderId="69" xfId="0" applyNumberFormat="1" applyFont="1" applyFill="1" applyBorder="1" applyAlignment="1">
      <alignment horizontal="center" vertical="center"/>
    </xf>
    <xf numFmtId="0" fontId="31" fillId="33" borderId="70" xfId="0" applyFont="1" applyFill="1" applyBorder="1" applyAlignment="1">
      <alignment horizontal="left" wrapText="1" indent="1"/>
    </xf>
    <xf numFmtId="49" fontId="23" fillId="33" borderId="37" xfId="0" applyNumberFormat="1" applyFont="1" applyFill="1" applyBorder="1" applyAlignment="1">
      <alignment horizontal="center"/>
    </xf>
    <xf numFmtId="49" fontId="23" fillId="33" borderId="54" xfId="0" applyNumberFormat="1" applyFont="1" applyFill="1" applyBorder="1" applyAlignment="1">
      <alignment horizontal="center"/>
    </xf>
    <xf numFmtId="49" fontId="23" fillId="33" borderId="64" xfId="0" applyNumberFormat="1" applyFont="1" applyFill="1" applyBorder="1" applyAlignment="1">
      <alignment horizontal="center"/>
    </xf>
    <xf numFmtId="49" fontId="23" fillId="33" borderId="66" xfId="0" applyNumberFormat="1" applyFont="1" applyFill="1" applyBorder="1" applyAlignment="1">
      <alignment horizontal="center"/>
    </xf>
    <xf numFmtId="0" fontId="23" fillId="33" borderId="71" xfId="0" applyFont="1" applyFill="1" applyBorder="1" applyAlignment="1">
      <alignment horizontal="left" wrapText="1"/>
    </xf>
    <xf numFmtId="49" fontId="23" fillId="33" borderId="56" xfId="0" applyNumberFormat="1" applyFont="1" applyFill="1" applyBorder="1" applyAlignment="1">
      <alignment horizontal="center"/>
    </xf>
    <xf numFmtId="49" fontId="23" fillId="33" borderId="69" xfId="0" applyNumberFormat="1" applyFont="1" applyFill="1" applyBorder="1" applyAlignment="1">
      <alignment horizontal="center"/>
    </xf>
    <xf numFmtId="0" fontId="28" fillId="0" borderId="72" xfId="53" applyFont="1" applyBorder="1" applyAlignment="1">
      <alignment horizontal="left" vertical="top" indent="1"/>
      <protection/>
    </xf>
    <xf numFmtId="49" fontId="23" fillId="33" borderId="43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/>
    </xf>
    <xf numFmtId="49" fontId="23" fillId="33" borderId="68" xfId="0" applyNumberFormat="1" applyFont="1" applyFill="1" applyBorder="1" applyAlignment="1">
      <alignment horizontal="center"/>
    </xf>
    <xf numFmtId="49" fontId="57" fillId="33" borderId="19" xfId="0" applyNumberFormat="1" applyFont="1" applyFill="1" applyBorder="1" applyAlignment="1">
      <alignment horizontal="center"/>
    </xf>
    <xf numFmtId="49" fontId="57" fillId="33" borderId="31" xfId="0" applyNumberFormat="1" applyFont="1" applyFill="1" applyBorder="1" applyAlignment="1">
      <alignment horizontal="center"/>
    </xf>
    <xf numFmtId="4" fontId="56" fillId="0" borderId="18" xfId="54" applyNumberFormat="1" applyFont="1" applyBorder="1" applyAlignment="1">
      <alignment horizontal="center" wrapText="1"/>
      <protection/>
    </xf>
    <xf numFmtId="4" fontId="56" fillId="0" borderId="73" xfId="54" applyNumberFormat="1" applyFont="1" applyBorder="1" applyAlignment="1">
      <alignment horizontal="center" wrapText="1"/>
      <protection/>
    </xf>
    <xf numFmtId="49" fontId="57" fillId="33" borderId="0" xfId="0" applyNumberFormat="1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31" fillId="33" borderId="74" xfId="0" applyFont="1" applyFill="1" applyBorder="1" applyAlignment="1">
      <alignment horizontal="left" wrapText="1" indent="1"/>
    </xf>
    <xf numFmtId="49" fontId="23" fillId="33" borderId="67" xfId="0" applyNumberFormat="1" applyFont="1" applyFill="1" applyBorder="1" applyAlignment="1">
      <alignment horizontal="center" wrapText="1"/>
    </xf>
    <xf numFmtId="49" fontId="23" fillId="33" borderId="16" xfId="0" applyNumberFormat="1" applyFont="1" applyFill="1" applyBorder="1" applyAlignment="1">
      <alignment horizontal="center"/>
    </xf>
    <xf numFmtId="49" fontId="23" fillId="33" borderId="17" xfId="0" applyNumberFormat="1" applyFont="1" applyFill="1" applyBorder="1" applyAlignment="1">
      <alignment horizontal="center"/>
    </xf>
    <xf numFmtId="4" fontId="25" fillId="0" borderId="18" xfId="54" applyNumberFormat="1" applyFont="1" applyBorder="1" applyAlignment="1">
      <alignment horizontal="center" wrapText="1"/>
      <protection/>
    </xf>
    <xf numFmtId="4" fontId="25" fillId="0" borderId="73" xfId="54" applyNumberFormat="1" applyFont="1" applyBorder="1" applyAlignment="1">
      <alignment horizontal="center" wrapText="1"/>
      <protection/>
    </xf>
    <xf numFmtId="0" fontId="23" fillId="33" borderId="75" xfId="0" applyFont="1" applyFill="1" applyBorder="1" applyAlignment="1">
      <alignment horizontal="left" wrapText="1"/>
    </xf>
    <xf numFmtId="4" fontId="25" fillId="0" borderId="34" xfId="54" applyNumberFormat="1" applyFont="1" applyBorder="1" applyAlignment="1">
      <alignment horizontal="center" wrapText="1"/>
      <protection/>
    </xf>
    <xf numFmtId="4" fontId="25" fillId="0" borderId="69" xfId="54" applyNumberFormat="1" applyFont="1" applyBorder="1" applyAlignment="1">
      <alignment horizontal="center" wrapText="1"/>
      <protection/>
    </xf>
    <xf numFmtId="0" fontId="23" fillId="33" borderId="76" xfId="0" applyFont="1" applyFill="1" applyBorder="1" applyAlignment="1">
      <alignment horizontal="left" wrapText="1" indent="2"/>
    </xf>
    <xf numFmtId="0" fontId="27" fillId="0" borderId="61" xfId="54" applyFont="1" applyBorder="1" applyAlignment="1">
      <alignment horizontal="center" wrapText="1"/>
      <protection/>
    </xf>
    <xf numFmtId="0" fontId="27" fillId="0" borderId="10" xfId="54" applyFont="1" applyBorder="1" applyAlignment="1">
      <alignment horizontal="center" wrapText="1"/>
      <protection/>
    </xf>
    <xf numFmtId="4" fontId="25" fillId="0" borderId="10" xfId="54" applyNumberFormat="1" applyFont="1" applyBorder="1" applyAlignment="1">
      <alignment horizontal="right" wrapText="1"/>
      <protection/>
    </xf>
    <xf numFmtId="4" fontId="25" fillId="0" borderId="25" xfId="54" applyNumberFormat="1" applyFont="1" applyBorder="1" applyAlignment="1">
      <alignment horizontal="center" wrapText="1"/>
      <protection/>
    </xf>
    <xf numFmtId="4" fontId="25" fillId="0" borderId="77" xfId="54" applyNumberFormat="1" applyFont="1" applyBorder="1" applyAlignment="1">
      <alignment horizontal="center" wrapText="1"/>
      <protection/>
    </xf>
    <xf numFmtId="0" fontId="25" fillId="33" borderId="0" xfId="0" applyFont="1" applyFill="1" applyBorder="1" applyAlignment="1">
      <alignment horizontal="left"/>
    </xf>
    <xf numFmtId="49" fontId="23" fillId="33" borderId="0" xfId="0" applyNumberFormat="1" applyFont="1" applyFill="1" applyBorder="1" applyAlignment="1">
      <alignment horizontal="left"/>
    </xf>
    <xf numFmtId="0" fontId="25" fillId="33" borderId="0" xfId="0" applyFont="1" applyFill="1" applyAlignment="1">
      <alignment horizontal="left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0" fontId="35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13" xfId="0" applyFont="1" applyFill="1" applyBorder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3" xfId="0" applyFont="1" applyFill="1" applyBorder="1" applyAlignment="1">
      <alignment/>
    </xf>
    <xf numFmtId="49" fontId="23" fillId="33" borderId="0" xfId="0" applyNumberFormat="1" applyFont="1" applyFill="1" applyBorder="1" applyAlignment="1">
      <alignment horizontal="left" wrapText="1"/>
    </xf>
    <xf numFmtId="49" fontId="23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="110" zoomScaleNormal="130" zoomScaleSheetLayoutView="110" zoomScalePageLayoutView="0" workbookViewId="0" topLeftCell="A47">
      <selection activeCell="A47" sqref="A1:IV16384"/>
    </sheetView>
  </sheetViews>
  <sheetFormatPr defaultColWidth="9.00390625" defaultRowHeight="12.75"/>
  <cols>
    <col min="1" max="1" width="44.75390625" style="1" customWidth="1"/>
    <col min="2" max="2" width="5.875" style="1" customWidth="1"/>
    <col min="3" max="3" width="4.875" style="1" customWidth="1"/>
    <col min="4" max="4" width="13.625" style="1" customWidth="1"/>
    <col min="5" max="5" width="13.25390625" style="2" customWidth="1"/>
    <col min="6" max="6" width="13.00390625" style="2" customWidth="1"/>
    <col min="7" max="7" width="13.125" style="2" customWidth="1"/>
    <col min="8" max="8" width="10.25390625" style="2" customWidth="1"/>
    <col min="9" max="9" width="14.00390625" style="2" customWidth="1"/>
    <col min="10" max="10" width="12.625" style="4" customWidth="1"/>
    <col min="11" max="16384" width="9.125" style="4" customWidth="1"/>
  </cols>
  <sheetData>
    <row r="1" ht="12.75">
      <c r="J1" s="3"/>
    </row>
    <row r="2" spans="6:10" ht="12.75">
      <c r="F2" s="5"/>
      <c r="G2" s="6"/>
      <c r="H2" s="6"/>
      <c r="I2" s="6"/>
      <c r="J2" s="6"/>
    </row>
    <row r="3" spans="1:10" ht="19.5" customHeight="1">
      <c r="A3" s="7" t="s">
        <v>85</v>
      </c>
      <c r="B3" s="8"/>
      <c r="C3" s="8"/>
      <c r="D3" s="8"/>
      <c r="E3" s="8"/>
      <c r="F3" s="8"/>
      <c r="G3" s="8"/>
      <c r="H3" s="8"/>
      <c r="I3" s="9"/>
      <c r="J3" s="10"/>
    </row>
    <row r="4" spans="1:10" ht="14.25" customHeight="1" thickBot="1">
      <c r="A4" s="11" t="s">
        <v>86</v>
      </c>
      <c r="B4" s="11"/>
      <c r="C4" s="11"/>
      <c r="D4" s="11"/>
      <c r="E4" s="11"/>
      <c r="F4" s="11"/>
      <c r="G4" s="11"/>
      <c r="H4" s="11"/>
      <c r="I4" s="12"/>
      <c r="J4" s="13" t="s">
        <v>4</v>
      </c>
    </row>
    <row r="5" spans="1:10" ht="13.5" customHeight="1">
      <c r="A5" s="14"/>
      <c r="B5" s="12"/>
      <c r="C5" s="12"/>
      <c r="D5" s="12"/>
      <c r="E5" s="12"/>
      <c r="F5" s="12"/>
      <c r="G5" s="12"/>
      <c r="H5" s="12"/>
      <c r="I5" s="15" t="s">
        <v>87</v>
      </c>
      <c r="J5" s="16" t="s">
        <v>36</v>
      </c>
    </row>
    <row r="6" spans="1:10" ht="13.5" customHeight="1">
      <c r="A6" s="17" t="s">
        <v>169</v>
      </c>
      <c r="B6" s="17"/>
      <c r="C6" s="17"/>
      <c r="D6" s="17"/>
      <c r="E6" s="17"/>
      <c r="F6" s="17"/>
      <c r="G6" s="17"/>
      <c r="H6" s="17"/>
      <c r="I6" s="15" t="s">
        <v>138</v>
      </c>
      <c r="J6" s="18" t="s">
        <v>170</v>
      </c>
    </row>
    <row r="7" spans="1:10" ht="15" customHeight="1">
      <c r="A7" s="19" t="s">
        <v>74</v>
      </c>
      <c r="B7" s="20" t="s">
        <v>151</v>
      </c>
      <c r="C7" s="20"/>
      <c r="D7" s="20"/>
      <c r="E7" s="21"/>
      <c r="F7" s="21"/>
      <c r="G7" s="21"/>
      <c r="H7" s="21"/>
      <c r="I7" s="22" t="s">
        <v>32</v>
      </c>
      <c r="J7" s="23" t="s">
        <v>149</v>
      </c>
    </row>
    <row r="8" spans="1:10" ht="12" customHeight="1">
      <c r="A8" s="19" t="s">
        <v>71</v>
      </c>
      <c r="B8" s="20"/>
      <c r="C8" s="20"/>
      <c r="D8" s="20"/>
      <c r="E8" s="21"/>
      <c r="F8" s="21"/>
      <c r="G8" s="21"/>
      <c r="H8" s="21"/>
      <c r="I8" s="22"/>
      <c r="J8" s="23"/>
    </row>
    <row r="9" spans="1:10" ht="14.25" customHeight="1">
      <c r="A9" s="19" t="s">
        <v>75</v>
      </c>
      <c r="B9" s="20" t="s">
        <v>152</v>
      </c>
      <c r="C9" s="20"/>
      <c r="D9" s="20"/>
      <c r="E9" s="21"/>
      <c r="F9" s="21"/>
      <c r="G9" s="21"/>
      <c r="H9" s="21"/>
      <c r="I9" s="15" t="s">
        <v>88</v>
      </c>
      <c r="J9" s="23" t="s">
        <v>150</v>
      </c>
    </row>
    <row r="10" spans="1:10" ht="11.25" customHeight="1">
      <c r="A10" s="19" t="s">
        <v>76</v>
      </c>
      <c r="B10" s="19" t="s">
        <v>151</v>
      </c>
      <c r="C10" s="19"/>
      <c r="D10" s="19"/>
      <c r="E10" s="24"/>
      <c r="F10" s="24"/>
      <c r="G10" s="24"/>
      <c r="H10" s="24"/>
      <c r="I10" s="22" t="s">
        <v>37</v>
      </c>
      <c r="J10" s="23" t="s">
        <v>149</v>
      </c>
    </row>
    <row r="11" spans="1:10" ht="13.5" customHeight="1">
      <c r="A11" s="19" t="s">
        <v>77</v>
      </c>
      <c r="B11" s="20"/>
      <c r="C11" s="20"/>
      <c r="D11" s="20"/>
      <c r="E11" s="21"/>
      <c r="F11" s="21"/>
      <c r="G11" s="21"/>
      <c r="H11" s="21"/>
      <c r="I11" s="22" t="s">
        <v>38</v>
      </c>
      <c r="J11" s="23" t="s">
        <v>58</v>
      </c>
    </row>
    <row r="12" spans="1:10" ht="12" customHeight="1">
      <c r="A12" s="19" t="s">
        <v>64</v>
      </c>
      <c r="B12" s="20" t="s">
        <v>153</v>
      </c>
      <c r="C12" s="20"/>
      <c r="D12" s="20"/>
      <c r="E12" s="21"/>
      <c r="F12" s="21"/>
      <c r="G12" s="21"/>
      <c r="H12" s="21"/>
      <c r="I12" s="22"/>
      <c r="J12" s="23"/>
    </row>
    <row r="13" spans="1:10" ht="11.25" customHeight="1">
      <c r="A13" s="19" t="s">
        <v>29</v>
      </c>
      <c r="B13" s="19"/>
      <c r="C13" s="19"/>
      <c r="D13" s="19"/>
      <c r="E13" s="24"/>
      <c r="F13" s="24"/>
      <c r="G13" s="24"/>
      <c r="H13" s="24"/>
      <c r="I13" s="19"/>
      <c r="J13" s="23"/>
    </row>
    <row r="14" spans="1:10" ht="15" customHeight="1" thickBot="1">
      <c r="A14" s="19" t="s">
        <v>1</v>
      </c>
      <c r="B14" s="19"/>
      <c r="C14" s="19"/>
      <c r="D14" s="19"/>
      <c r="E14" s="24"/>
      <c r="F14" s="24"/>
      <c r="G14" s="24"/>
      <c r="H14" s="24"/>
      <c r="I14" s="22" t="s">
        <v>137</v>
      </c>
      <c r="J14" s="25" t="s">
        <v>0</v>
      </c>
    </row>
    <row r="15" spans="2:10" ht="12" customHeight="1">
      <c r="B15" s="26" t="s">
        <v>51</v>
      </c>
      <c r="C15" s="27"/>
      <c r="E15" s="24"/>
      <c r="G15" s="24"/>
      <c r="H15" s="24"/>
      <c r="I15" s="24"/>
      <c r="J15" s="28"/>
    </row>
    <row r="16" spans="1:10" ht="5.25" customHeight="1">
      <c r="A16" s="29"/>
      <c r="B16" s="29"/>
      <c r="C16" s="29"/>
      <c r="D16" s="30"/>
      <c r="E16" s="31"/>
      <c r="F16" s="31"/>
      <c r="G16" s="31"/>
      <c r="H16" s="31"/>
      <c r="I16" s="31"/>
      <c r="J16" s="32"/>
    </row>
    <row r="17" spans="1:10" ht="9.75" customHeight="1">
      <c r="A17" s="33"/>
      <c r="B17" s="34" t="s">
        <v>12</v>
      </c>
      <c r="C17" s="34" t="s">
        <v>47</v>
      </c>
      <c r="D17" s="35" t="s">
        <v>39</v>
      </c>
      <c r="E17" s="36"/>
      <c r="F17" s="37" t="s">
        <v>66</v>
      </c>
      <c r="G17" s="37"/>
      <c r="H17" s="38"/>
      <c r="I17" s="39"/>
      <c r="J17" s="40" t="s">
        <v>65</v>
      </c>
    </row>
    <row r="18" spans="1:10" ht="9.75" customHeight="1">
      <c r="A18" s="34" t="s">
        <v>136</v>
      </c>
      <c r="B18" s="34" t="s">
        <v>13</v>
      </c>
      <c r="C18" s="34" t="s">
        <v>48</v>
      </c>
      <c r="D18" s="35" t="s">
        <v>40</v>
      </c>
      <c r="E18" s="41" t="s">
        <v>5</v>
      </c>
      <c r="F18" s="42" t="s">
        <v>5</v>
      </c>
      <c r="G18" s="43" t="s">
        <v>5</v>
      </c>
      <c r="H18" s="35" t="s">
        <v>67</v>
      </c>
      <c r="I18" s="35" t="s">
        <v>8</v>
      </c>
      <c r="J18" s="40" t="s">
        <v>40</v>
      </c>
    </row>
    <row r="19" spans="1:10" ht="13.5" customHeight="1">
      <c r="A19" s="33"/>
      <c r="B19" s="34" t="s">
        <v>14</v>
      </c>
      <c r="C19" s="34" t="s">
        <v>135</v>
      </c>
      <c r="D19" s="35" t="s">
        <v>41</v>
      </c>
      <c r="E19" s="44" t="s">
        <v>43</v>
      </c>
      <c r="F19" s="35" t="s">
        <v>6</v>
      </c>
      <c r="G19" s="35" t="s">
        <v>70</v>
      </c>
      <c r="H19" s="35" t="s">
        <v>68</v>
      </c>
      <c r="J19" s="40" t="s">
        <v>41</v>
      </c>
    </row>
    <row r="20" spans="1:10" ht="10.5" customHeight="1">
      <c r="A20" s="33"/>
      <c r="B20" s="34"/>
      <c r="C20" s="34"/>
      <c r="D20" s="35"/>
      <c r="E20" s="44" t="s">
        <v>7</v>
      </c>
      <c r="F20" s="35" t="s">
        <v>7</v>
      </c>
      <c r="G20" s="35" t="s">
        <v>44</v>
      </c>
      <c r="H20" s="35"/>
      <c r="J20" s="40"/>
    </row>
    <row r="21" spans="1:10" ht="9.75" customHeight="1" thickBot="1">
      <c r="A21" s="45">
        <v>1</v>
      </c>
      <c r="B21" s="46">
        <v>2</v>
      </c>
      <c r="C21" s="46">
        <v>3</v>
      </c>
      <c r="D21" s="47" t="s">
        <v>2</v>
      </c>
      <c r="E21" s="48" t="s">
        <v>3</v>
      </c>
      <c r="F21" s="47" t="s">
        <v>9</v>
      </c>
      <c r="G21" s="47" t="s">
        <v>10</v>
      </c>
      <c r="H21" s="47" t="s">
        <v>11</v>
      </c>
      <c r="I21" s="47" t="s">
        <v>31</v>
      </c>
      <c r="J21" s="49" t="s">
        <v>69</v>
      </c>
    </row>
    <row r="22" spans="1:10" ht="12" customHeight="1">
      <c r="A22" s="50" t="s">
        <v>174</v>
      </c>
      <c r="B22" s="51" t="s">
        <v>15</v>
      </c>
      <c r="C22" s="52"/>
      <c r="D22" s="53">
        <f>D23+D24+D25+D26+D27</f>
        <v>745586390</v>
      </c>
      <c r="E22" s="53">
        <f>E24+E25+E26+E27+E23</f>
        <v>346919647.6399999</v>
      </c>
      <c r="F22" s="53">
        <f>F24+F26</f>
        <v>880566.66</v>
      </c>
      <c r="G22" s="53">
        <f>G24+G26+G27</f>
        <v>16358132.73</v>
      </c>
      <c r="H22" s="53" t="s">
        <v>163</v>
      </c>
      <c r="I22" s="53">
        <f>E22+F22+G22</f>
        <v>364158347.03</v>
      </c>
      <c r="J22" s="53">
        <f aca="true" t="shared" si="0" ref="J22:J27">D22-I22</f>
        <v>381428042.97</v>
      </c>
    </row>
    <row r="23" spans="1:10" ht="15" customHeight="1">
      <c r="A23" s="54" t="s">
        <v>103</v>
      </c>
      <c r="B23" s="55" t="s">
        <v>104</v>
      </c>
      <c r="C23" s="56">
        <v>120</v>
      </c>
      <c r="D23" s="53">
        <v>15000</v>
      </c>
      <c r="E23" s="53">
        <v>3912.4</v>
      </c>
      <c r="F23" s="53" t="s">
        <v>163</v>
      </c>
      <c r="G23" s="53" t="s">
        <v>163</v>
      </c>
      <c r="H23" s="53" t="s">
        <v>163</v>
      </c>
      <c r="I23" s="53">
        <f>E23</f>
        <v>3912.4</v>
      </c>
      <c r="J23" s="53">
        <f t="shared" si="0"/>
        <v>11087.6</v>
      </c>
    </row>
    <row r="24" spans="1:10" ht="15" customHeight="1">
      <c r="A24" s="57" t="s">
        <v>105</v>
      </c>
      <c r="B24" s="55" t="s">
        <v>106</v>
      </c>
      <c r="C24" s="56">
        <v>130</v>
      </c>
      <c r="D24" s="53">
        <v>728219490</v>
      </c>
      <c r="E24" s="53">
        <f>19189386.29+65516357.69+255820420.83</f>
        <v>340526164.81</v>
      </c>
      <c r="F24" s="58">
        <f>12652+823413.17</f>
        <v>836065.17</v>
      </c>
      <c r="G24" s="58">
        <f>12326510.47+113640.58</f>
        <v>12440151.05</v>
      </c>
      <c r="H24" s="58" t="s">
        <v>163</v>
      </c>
      <c r="I24" s="58">
        <f>E24+F24+G24</f>
        <v>353802381.03000003</v>
      </c>
      <c r="J24" s="53">
        <f t="shared" si="0"/>
        <v>374417108.96999997</v>
      </c>
    </row>
    <row r="25" spans="1:10" ht="15" customHeight="1">
      <c r="A25" s="59" t="s">
        <v>107</v>
      </c>
      <c r="B25" s="55" t="s">
        <v>108</v>
      </c>
      <c r="C25" s="56">
        <v>140</v>
      </c>
      <c r="D25" s="53">
        <v>251900</v>
      </c>
      <c r="E25" s="53">
        <f>51892.79+26700+121197.53</f>
        <v>199790.32</v>
      </c>
      <c r="F25" s="58" t="s">
        <v>163</v>
      </c>
      <c r="G25" s="58" t="s">
        <v>163</v>
      </c>
      <c r="H25" s="58" t="s">
        <v>163</v>
      </c>
      <c r="I25" s="58">
        <f>SUM(E25:H25)</f>
        <v>199790.32</v>
      </c>
      <c r="J25" s="53">
        <f t="shared" si="0"/>
        <v>52109.67999999999</v>
      </c>
    </row>
    <row r="26" spans="1:10" ht="15" customHeight="1">
      <c r="A26" s="60" t="s">
        <v>109</v>
      </c>
      <c r="B26" s="55" t="s">
        <v>110</v>
      </c>
      <c r="C26" s="56">
        <v>440</v>
      </c>
      <c r="D26" s="53">
        <v>16800000</v>
      </c>
      <c r="E26" s="53">
        <f>2148+5726812.34</f>
        <v>5728960.34</v>
      </c>
      <c r="F26" s="58">
        <v>44501.49</v>
      </c>
      <c r="G26" s="58">
        <f>3880395.08</f>
        <v>3880395.08</v>
      </c>
      <c r="H26" s="58" t="s">
        <v>163</v>
      </c>
      <c r="I26" s="58">
        <f>E26+F26+G26</f>
        <v>9653856.91</v>
      </c>
      <c r="J26" s="53">
        <f t="shared" si="0"/>
        <v>7146143.09</v>
      </c>
    </row>
    <row r="27" spans="1:10" ht="15" customHeight="1">
      <c r="A27" s="57" t="s">
        <v>111</v>
      </c>
      <c r="B27" s="55">
        <v>100</v>
      </c>
      <c r="C27" s="56">
        <v>180</v>
      </c>
      <c r="D27" s="53">
        <v>300000</v>
      </c>
      <c r="E27" s="53">
        <f>6000+454819.77</f>
        <v>460819.77</v>
      </c>
      <c r="F27" s="58" t="s">
        <v>163</v>
      </c>
      <c r="G27" s="58">
        <v>37586.6</v>
      </c>
      <c r="H27" s="58" t="s">
        <v>163</v>
      </c>
      <c r="I27" s="58">
        <f>E27+G27</f>
        <v>498406.37</v>
      </c>
      <c r="J27" s="53">
        <f t="shared" si="0"/>
        <v>-198406.37</v>
      </c>
    </row>
    <row r="28" spans="1:10" ht="15" customHeight="1">
      <c r="A28" s="61"/>
      <c r="B28" s="62"/>
      <c r="C28" s="62"/>
      <c r="D28" s="62"/>
      <c r="E28" s="62"/>
      <c r="F28" s="62"/>
      <c r="G28" s="63"/>
      <c r="H28" s="63"/>
      <c r="I28" s="63"/>
      <c r="J28" s="63"/>
    </row>
    <row r="29" spans="1:10" ht="15" customHeight="1">
      <c r="A29" s="61"/>
      <c r="B29" s="62"/>
      <c r="C29" s="62"/>
      <c r="D29" s="62"/>
      <c r="E29" s="62"/>
      <c r="F29" s="62"/>
      <c r="G29" s="63"/>
      <c r="H29" s="63"/>
      <c r="I29" s="63"/>
      <c r="J29" s="63"/>
    </row>
    <row r="30" spans="1:10" ht="15" customHeight="1">
      <c r="A30" s="64"/>
      <c r="B30" s="65"/>
      <c r="C30" s="65"/>
      <c r="D30" s="65"/>
      <c r="E30" s="65"/>
      <c r="F30" s="65"/>
      <c r="G30" s="63"/>
      <c r="H30" s="63"/>
      <c r="I30" s="63"/>
      <c r="J30" s="63"/>
    </row>
    <row r="31" spans="1:10" ht="19.5" customHeight="1">
      <c r="A31" s="4"/>
      <c r="B31" s="27" t="s">
        <v>52</v>
      </c>
      <c r="C31" s="27"/>
      <c r="D31" s="27"/>
      <c r="E31" s="24"/>
      <c r="F31" s="24"/>
      <c r="G31" s="24"/>
      <c r="H31" s="24"/>
      <c r="I31" s="24" t="s">
        <v>46</v>
      </c>
      <c r="J31" s="28"/>
    </row>
    <row r="32" spans="1:10" ht="4.5" customHeight="1">
      <c r="A32" s="29"/>
      <c r="B32" s="29"/>
      <c r="C32" s="29"/>
      <c r="D32" s="31"/>
      <c r="E32" s="31"/>
      <c r="F32" s="31"/>
      <c r="G32" s="31"/>
      <c r="H32" s="31"/>
      <c r="I32" s="31"/>
      <c r="J32" s="32"/>
    </row>
    <row r="33" spans="1:10" ht="13.5" customHeight="1">
      <c r="A33" s="66"/>
      <c r="B33" s="67"/>
      <c r="C33" s="67"/>
      <c r="D33" s="41"/>
      <c r="E33" s="36"/>
      <c r="F33" s="37" t="s">
        <v>66</v>
      </c>
      <c r="G33" s="37"/>
      <c r="H33" s="38"/>
      <c r="I33" s="39"/>
      <c r="J33" s="68"/>
    </row>
    <row r="34" spans="1:10" ht="9.75" customHeight="1">
      <c r="A34" s="34" t="s">
        <v>136</v>
      </c>
      <c r="B34" s="34" t="s">
        <v>12</v>
      </c>
      <c r="C34" s="34" t="s">
        <v>47</v>
      </c>
      <c r="D34" s="35" t="s">
        <v>39</v>
      </c>
      <c r="E34" s="41" t="s">
        <v>5</v>
      </c>
      <c r="F34" s="42" t="s">
        <v>5</v>
      </c>
      <c r="G34" s="43" t="s">
        <v>5</v>
      </c>
      <c r="H34" s="43"/>
      <c r="I34" s="69"/>
      <c r="J34" s="40" t="s">
        <v>65</v>
      </c>
    </row>
    <row r="35" spans="1:10" ht="9.75" customHeight="1">
      <c r="A35" s="33"/>
      <c r="B35" s="34" t="s">
        <v>13</v>
      </c>
      <c r="C35" s="34" t="s">
        <v>48</v>
      </c>
      <c r="D35" s="35" t="s">
        <v>40</v>
      </c>
      <c r="E35" s="44" t="s">
        <v>43</v>
      </c>
      <c r="F35" s="35" t="s">
        <v>6</v>
      </c>
      <c r="G35" s="35" t="s">
        <v>70</v>
      </c>
      <c r="H35" s="35" t="s">
        <v>67</v>
      </c>
      <c r="I35" s="35" t="s">
        <v>8</v>
      </c>
      <c r="J35" s="40" t="s">
        <v>40</v>
      </c>
    </row>
    <row r="36" spans="1:10" ht="13.5" customHeight="1">
      <c r="A36" s="70"/>
      <c r="B36" s="71" t="s">
        <v>14</v>
      </c>
      <c r="C36" s="71" t="s">
        <v>147</v>
      </c>
      <c r="D36" s="72" t="s">
        <v>41</v>
      </c>
      <c r="E36" s="73" t="s">
        <v>7</v>
      </c>
      <c r="F36" s="72" t="s">
        <v>7</v>
      </c>
      <c r="G36" s="72" t="s">
        <v>44</v>
      </c>
      <c r="H36" s="72" t="s">
        <v>68</v>
      </c>
      <c r="I36" s="72"/>
      <c r="J36" s="74" t="s">
        <v>41</v>
      </c>
    </row>
    <row r="37" spans="1:10" ht="9.75" customHeight="1" thickBot="1">
      <c r="A37" s="45">
        <v>1</v>
      </c>
      <c r="B37" s="46">
        <v>2</v>
      </c>
      <c r="C37" s="46">
        <v>3</v>
      </c>
      <c r="D37" s="47" t="s">
        <v>2</v>
      </c>
      <c r="E37" s="48" t="s">
        <v>3</v>
      </c>
      <c r="F37" s="47" t="s">
        <v>9</v>
      </c>
      <c r="G37" s="47" t="s">
        <v>10</v>
      </c>
      <c r="H37" s="47" t="s">
        <v>11</v>
      </c>
      <c r="I37" s="47" t="s">
        <v>31</v>
      </c>
      <c r="J37" s="49" t="s">
        <v>69</v>
      </c>
    </row>
    <row r="38" spans="1:10" ht="19.5" customHeight="1">
      <c r="A38" s="50" t="s">
        <v>175</v>
      </c>
      <c r="B38" s="75" t="s">
        <v>16</v>
      </c>
      <c r="C38" s="76" t="s">
        <v>27</v>
      </c>
      <c r="D38" s="77">
        <f>D40+D44+D47+D49</f>
        <v>745586390</v>
      </c>
      <c r="E38" s="78">
        <f>E40+E44+E49+E47</f>
        <v>347184535.21999997</v>
      </c>
      <c r="F38" s="78">
        <f>F44</f>
        <v>-819.5</v>
      </c>
      <c r="G38" s="78">
        <f>G42+G46</f>
        <v>-44915.11</v>
      </c>
      <c r="H38" s="78" t="s">
        <v>164</v>
      </c>
      <c r="I38" s="78">
        <f>E38+F38+G38</f>
        <v>347138800.60999995</v>
      </c>
      <c r="J38" s="79">
        <f>D38-I38</f>
        <v>398447589.39000005</v>
      </c>
    </row>
    <row r="39" spans="1:10" ht="12" customHeight="1">
      <c r="A39" s="80" t="s">
        <v>50</v>
      </c>
      <c r="B39" s="81"/>
      <c r="C39" s="82"/>
      <c r="D39" s="83"/>
      <c r="E39" s="83"/>
      <c r="F39" s="83"/>
      <c r="G39" s="83"/>
      <c r="H39" s="83"/>
      <c r="I39" s="84"/>
      <c r="J39" s="85"/>
    </row>
    <row r="40" spans="1:10" ht="63.75" customHeight="1">
      <c r="A40" s="86" t="s">
        <v>123</v>
      </c>
      <c r="B40" s="87"/>
      <c r="C40" s="88" t="s">
        <v>116</v>
      </c>
      <c r="D40" s="89">
        <f>D41+D42+D43</f>
        <v>477966015</v>
      </c>
      <c r="E40" s="58">
        <f>E41+E42+E43</f>
        <v>217622549.01999998</v>
      </c>
      <c r="F40" s="58" t="s">
        <v>163</v>
      </c>
      <c r="G40" s="58" t="s">
        <v>163</v>
      </c>
      <c r="H40" s="58" t="s">
        <v>163</v>
      </c>
      <c r="I40" s="90">
        <f>E40</f>
        <v>217622549.01999998</v>
      </c>
      <c r="J40" s="91">
        <f aca="true" t="shared" si="1" ref="J40:J53">D40-I40</f>
        <v>260343465.98000002</v>
      </c>
    </row>
    <row r="41" spans="1:10" ht="12.75">
      <c r="A41" s="92" t="s">
        <v>124</v>
      </c>
      <c r="B41" s="93"/>
      <c r="C41" s="94" t="s">
        <v>113</v>
      </c>
      <c r="D41" s="58">
        <f>526698678-160760000</f>
        <v>365938678</v>
      </c>
      <c r="E41" s="53">
        <f>6838806.86+31650409.45+131715957.83</f>
        <v>170205174.14</v>
      </c>
      <c r="F41" s="58" t="s">
        <v>163</v>
      </c>
      <c r="G41" s="58" t="s">
        <v>163</v>
      </c>
      <c r="H41" s="58" t="s">
        <v>163</v>
      </c>
      <c r="I41" s="58">
        <f>SUM(E41:H41)</f>
        <v>170205174.14</v>
      </c>
      <c r="J41" s="95">
        <f t="shared" si="1"/>
        <v>195733503.86</v>
      </c>
    </row>
    <row r="42" spans="1:10" ht="22.5">
      <c r="A42" s="96" t="s">
        <v>125</v>
      </c>
      <c r="B42" s="93"/>
      <c r="C42" s="94" t="s">
        <v>114</v>
      </c>
      <c r="D42" s="58">
        <v>4148500</v>
      </c>
      <c r="E42" s="53">
        <f>2107696.9+17412</f>
        <v>2125108.9</v>
      </c>
      <c r="F42" s="58" t="s">
        <v>163</v>
      </c>
      <c r="G42" s="58">
        <v>-17412</v>
      </c>
      <c r="H42" s="58" t="s">
        <v>163</v>
      </c>
      <c r="I42" s="90">
        <f>E42+G42</f>
        <v>2107696.9</v>
      </c>
      <c r="J42" s="97">
        <f t="shared" si="1"/>
        <v>2040803.1</v>
      </c>
    </row>
    <row r="43" spans="1:10" ht="33.75">
      <c r="A43" s="96" t="s">
        <v>126</v>
      </c>
      <c r="B43" s="93"/>
      <c r="C43" s="94" t="s">
        <v>115</v>
      </c>
      <c r="D43" s="58">
        <f>156428137-48549300</f>
        <v>107878837</v>
      </c>
      <c r="E43" s="53">
        <f>2403637.01+10918475.48+31970153.49</f>
        <v>45292265.98</v>
      </c>
      <c r="F43" s="58" t="s">
        <v>163</v>
      </c>
      <c r="G43" s="58" t="s">
        <v>163</v>
      </c>
      <c r="H43" s="58" t="s">
        <v>163</v>
      </c>
      <c r="I43" s="90">
        <f>E43</f>
        <v>45292265.98</v>
      </c>
      <c r="J43" s="97">
        <f t="shared" si="1"/>
        <v>62586571.02</v>
      </c>
    </row>
    <row r="44" spans="1:10" ht="38.25" customHeight="1">
      <c r="A44" s="86" t="s">
        <v>127</v>
      </c>
      <c r="B44" s="93"/>
      <c r="C44" s="94" t="s">
        <v>16</v>
      </c>
      <c r="D44" s="89">
        <f>D46+D45</f>
        <v>253011778</v>
      </c>
      <c r="E44" s="58">
        <f>E46+E45</f>
        <v>124053448.53</v>
      </c>
      <c r="F44" s="58">
        <f>F46</f>
        <v>-819.5</v>
      </c>
      <c r="G44" s="58" t="s">
        <v>163</v>
      </c>
      <c r="H44" s="58" t="s">
        <v>163</v>
      </c>
      <c r="I44" s="90">
        <f>E44+F44</f>
        <v>124052629.03</v>
      </c>
      <c r="J44" s="97">
        <f t="shared" si="1"/>
        <v>128959148.97</v>
      </c>
    </row>
    <row r="45" spans="1:10" ht="37.5" customHeight="1">
      <c r="A45" s="98" t="s">
        <v>172</v>
      </c>
      <c r="B45" s="93"/>
      <c r="C45" s="94" t="s">
        <v>171</v>
      </c>
      <c r="D45" s="58">
        <v>1500000</v>
      </c>
      <c r="E45" s="58">
        <v>1786200</v>
      </c>
      <c r="F45" s="58" t="s">
        <v>163</v>
      </c>
      <c r="G45" s="58" t="s">
        <v>163</v>
      </c>
      <c r="H45" s="58" t="s">
        <v>163</v>
      </c>
      <c r="I45" s="99">
        <f>E45</f>
        <v>1786200</v>
      </c>
      <c r="J45" s="97">
        <f t="shared" si="1"/>
        <v>-286200</v>
      </c>
    </row>
    <row r="46" spans="1:10" ht="24.75" customHeight="1">
      <c r="A46" s="92" t="s">
        <v>128</v>
      </c>
      <c r="B46" s="100"/>
      <c r="C46" s="101">
        <v>244</v>
      </c>
      <c r="D46" s="102">
        <v>251511778</v>
      </c>
      <c r="E46" s="102">
        <f>122239745.42+27503.11</f>
        <v>122267248.53</v>
      </c>
      <c r="F46" s="102">
        <v>-819.5</v>
      </c>
      <c r="G46" s="102">
        <v>-27503.11</v>
      </c>
      <c r="H46" s="102" t="s">
        <v>163</v>
      </c>
      <c r="I46" s="99">
        <f>E46+F46+G46</f>
        <v>122238925.92</v>
      </c>
      <c r="J46" s="97">
        <f t="shared" si="1"/>
        <v>129272852.08</v>
      </c>
    </row>
    <row r="47" spans="1:10" ht="24.75" customHeight="1">
      <c r="A47" s="96"/>
      <c r="B47" s="103"/>
      <c r="C47" s="101">
        <v>300</v>
      </c>
      <c r="D47" s="104">
        <f>D48</f>
        <v>124080</v>
      </c>
      <c r="E47" s="105">
        <f>E48</f>
        <v>124080</v>
      </c>
      <c r="F47" s="105" t="s">
        <v>163</v>
      </c>
      <c r="G47" s="105" t="s">
        <v>163</v>
      </c>
      <c r="H47" s="105" t="s">
        <v>163</v>
      </c>
      <c r="I47" s="99">
        <f aca="true" t="shared" si="2" ref="I47:I53">E47</f>
        <v>124080</v>
      </c>
      <c r="J47" s="97">
        <f t="shared" si="1"/>
        <v>0</v>
      </c>
    </row>
    <row r="48" spans="1:10" ht="42.75" customHeight="1">
      <c r="A48" s="96" t="s">
        <v>173</v>
      </c>
      <c r="B48" s="103"/>
      <c r="C48" s="101">
        <v>321</v>
      </c>
      <c r="D48" s="105">
        <v>124080</v>
      </c>
      <c r="E48" s="105">
        <v>124080</v>
      </c>
      <c r="F48" s="105" t="s">
        <v>163</v>
      </c>
      <c r="G48" s="105" t="s">
        <v>163</v>
      </c>
      <c r="H48" s="105" t="s">
        <v>163</v>
      </c>
      <c r="I48" s="106">
        <f t="shared" si="2"/>
        <v>124080</v>
      </c>
      <c r="J48" s="97">
        <f t="shared" si="1"/>
        <v>0</v>
      </c>
    </row>
    <row r="49" spans="1:10" ht="24.75" customHeight="1">
      <c r="A49" s="86" t="s">
        <v>129</v>
      </c>
      <c r="B49" s="103"/>
      <c r="C49" s="107" t="s">
        <v>118</v>
      </c>
      <c r="D49" s="104">
        <f>D50</f>
        <v>14484517.000000002</v>
      </c>
      <c r="E49" s="105">
        <f>E50</f>
        <v>5384457.67</v>
      </c>
      <c r="F49" s="105" t="s">
        <v>163</v>
      </c>
      <c r="G49" s="105" t="s">
        <v>163</v>
      </c>
      <c r="H49" s="105" t="s">
        <v>163</v>
      </c>
      <c r="I49" s="106">
        <f t="shared" si="2"/>
        <v>5384457.67</v>
      </c>
      <c r="J49" s="97">
        <f t="shared" si="1"/>
        <v>9100059.330000002</v>
      </c>
    </row>
    <row r="50" spans="1:10" ht="16.5" customHeight="1">
      <c r="A50" s="108" t="s">
        <v>130</v>
      </c>
      <c r="B50" s="103"/>
      <c r="C50" s="107" t="s">
        <v>119</v>
      </c>
      <c r="D50" s="105">
        <f>D51+D52+D53</f>
        <v>14484517.000000002</v>
      </c>
      <c r="E50" s="105">
        <f>E51+E52+E53</f>
        <v>5384457.67</v>
      </c>
      <c r="F50" s="105" t="s">
        <v>163</v>
      </c>
      <c r="G50" s="105" t="s">
        <v>163</v>
      </c>
      <c r="H50" s="105" t="s">
        <v>163</v>
      </c>
      <c r="I50" s="106">
        <f t="shared" si="2"/>
        <v>5384457.67</v>
      </c>
      <c r="J50" s="97">
        <f t="shared" si="1"/>
        <v>9100059.330000002</v>
      </c>
    </row>
    <row r="51" spans="1:10" ht="22.5">
      <c r="A51" s="92" t="s">
        <v>131</v>
      </c>
      <c r="B51" s="103"/>
      <c r="C51" s="107" t="s">
        <v>120</v>
      </c>
      <c r="D51" s="105">
        <f>965000+1284000+7800000</f>
        <v>10049000</v>
      </c>
      <c r="E51" s="105">
        <f>459813+398063+3347479.4</f>
        <v>4205355.4</v>
      </c>
      <c r="F51" s="105" t="s">
        <v>163</v>
      </c>
      <c r="G51" s="105" t="s">
        <v>163</v>
      </c>
      <c r="H51" s="105" t="s">
        <v>163</v>
      </c>
      <c r="I51" s="106">
        <f t="shared" si="2"/>
        <v>4205355.4</v>
      </c>
      <c r="J51" s="97">
        <f t="shared" si="1"/>
        <v>5843644.6</v>
      </c>
    </row>
    <row r="52" spans="1:10" ht="15.75" customHeight="1">
      <c r="A52" s="92" t="s">
        <v>132</v>
      </c>
      <c r="B52" s="103"/>
      <c r="C52" s="107" t="s">
        <v>121</v>
      </c>
      <c r="D52" s="105">
        <f>40000+511674.62+3558600</f>
        <v>4110274.62</v>
      </c>
      <c r="E52" s="105">
        <f>29616.53+82930.24+852868.15</f>
        <v>965414.92</v>
      </c>
      <c r="F52" s="105" t="s">
        <v>163</v>
      </c>
      <c r="G52" s="105" t="s">
        <v>163</v>
      </c>
      <c r="H52" s="105" t="s">
        <v>163</v>
      </c>
      <c r="I52" s="106">
        <f t="shared" si="2"/>
        <v>965414.92</v>
      </c>
      <c r="J52" s="97">
        <f t="shared" si="1"/>
        <v>3144859.7</v>
      </c>
    </row>
    <row r="53" spans="1:10" ht="16.5" customHeight="1" thickBot="1">
      <c r="A53" s="92" t="s">
        <v>133</v>
      </c>
      <c r="B53" s="103"/>
      <c r="C53" s="109">
        <v>853</v>
      </c>
      <c r="D53" s="105">
        <f>10200+165042.38+150000</f>
        <v>325242.38</v>
      </c>
      <c r="E53" s="105">
        <f>10150.39+65042.38+138494.58</f>
        <v>213687.34999999998</v>
      </c>
      <c r="F53" s="105" t="s">
        <v>163</v>
      </c>
      <c r="G53" s="105" t="s">
        <v>163</v>
      </c>
      <c r="H53" s="105" t="s">
        <v>163</v>
      </c>
      <c r="I53" s="106">
        <f t="shared" si="2"/>
        <v>213687.34999999998</v>
      </c>
      <c r="J53" s="85">
        <f t="shared" si="1"/>
        <v>111555.03000000003</v>
      </c>
    </row>
    <row r="54" spans="1:10" ht="20.25" customHeight="1" thickBot="1">
      <c r="A54" s="110" t="s">
        <v>33</v>
      </c>
      <c r="B54" s="111">
        <v>450</v>
      </c>
      <c r="C54" s="111" t="s">
        <v>27</v>
      </c>
      <c r="D54" s="112"/>
      <c r="E54" s="112">
        <f>E22-E38</f>
        <v>-264887.5800000429</v>
      </c>
      <c r="F54" s="113">
        <f>F22-F38</f>
        <v>881386.16</v>
      </c>
      <c r="G54" s="113">
        <f>G22-G38</f>
        <v>16403047.84</v>
      </c>
      <c r="H54" s="113" t="s">
        <v>163</v>
      </c>
      <c r="I54" s="113">
        <f>I22-I38</f>
        <v>17019546.420000017</v>
      </c>
      <c r="J54" s="114" t="s">
        <v>27</v>
      </c>
    </row>
    <row r="55" spans="1:10" ht="12.75" customHeight="1">
      <c r="A55" s="115"/>
      <c r="B55" s="62"/>
      <c r="C55" s="62"/>
      <c r="D55" s="62"/>
      <c r="E55" s="62"/>
      <c r="F55" s="62"/>
      <c r="G55" s="116"/>
      <c r="H55" s="116"/>
      <c r="I55" s="116"/>
      <c r="J55" s="116"/>
    </row>
    <row r="56" spans="2:10" ht="14.25">
      <c r="B56" s="27" t="s">
        <v>53</v>
      </c>
      <c r="C56" s="27"/>
      <c r="E56" s="24"/>
      <c r="F56" s="24"/>
      <c r="G56" s="24"/>
      <c r="H56" s="24"/>
      <c r="J56" s="117" t="s">
        <v>91</v>
      </c>
    </row>
    <row r="57" spans="1:10" ht="11.25" customHeight="1">
      <c r="A57" s="29"/>
      <c r="B57" s="118"/>
      <c r="C57" s="118"/>
      <c r="D57" s="30"/>
      <c r="E57" s="31"/>
      <c r="F57" s="31"/>
      <c r="G57" s="31"/>
      <c r="H57" s="31"/>
      <c r="I57" s="31"/>
      <c r="J57" s="32"/>
    </row>
    <row r="58" spans="1:10" ht="12.75">
      <c r="A58" s="33"/>
      <c r="B58" s="34"/>
      <c r="C58" s="34"/>
      <c r="D58" s="35"/>
      <c r="E58" s="36"/>
      <c r="F58" s="37" t="s">
        <v>66</v>
      </c>
      <c r="G58" s="37"/>
      <c r="H58" s="38"/>
      <c r="I58" s="39"/>
      <c r="J58" s="40"/>
    </row>
    <row r="59" spans="1:10" ht="10.5" customHeight="1">
      <c r="A59" s="119"/>
      <c r="B59" s="34" t="s">
        <v>12</v>
      </c>
      <c r="C59" s="34" t="s">
        <v>47</v>
      </c>
      <c r="D59" s="35" t="s">
        <v>39</v>
      </c>
      <c r="E59" s="41" t="s">
        <v>5</v>
      </c>
      <c r="F59" s="42" t="s">
        <v>5</v>
      </c>
      <c r="G59" s="43" t="s">
        <v>5</v>
      </c>
      <c r="H59" s="43"/>
      <c r="I59" s="69"/>
      <c r="J59" s="40" t="s">
        <v>65</v>
      </c>
    </row>
    <row r="60" spans="1:10" ht="10.5" customHeight="1">
      <c r="A60" s="34" t="s">
        <v>136</v>
      </c>
      <c r="B60" s="34" t="s">
        <v>13</v>
      </c>
      <c r="C60" s="34" t="s">
        <v>48</v>
      </c>
      <c r="D60" s="35" t="s">
        <v>40</v>
      </c>
      <c r="E60" s="44" t="s">
        <v>43</v>
      </c>
      <c r="F60" s="35" t="s">
        <v>6</v>
      </c>
      <c r="G60" s="35" t="s">
        <v>70</v>
      </c>
      <c r="H60" s="35" t="s">
        <v>67</v>
      </c>
      <c r="I60" s="35" t="s">
        <v>8</v>
      </c>
      <c r="J60" s="40" t="s">
        <v>40</v>
      </c>
    </row>
    <row r="61" spans="1:10" ht="9.75" customHeight="1">
      <c r="A61" s="33"/>
      <c r="B61" s="34" t="s">
        <v>14</v>
      </c>
      <c r="C61" s="34" t="s">
        <v>139</v>
      </c>
      <c r="D61" s="35" t="s">
        <v>41</v>
      </c>
      <c r="E61" s="44" t="s">
        <v>7</v>
      </c>
      <c r="F61" s="35" t="s">
        <v>7</v>
      </c>
      <c r="G61" s="35" t="s">
        <v>44</v>
      </c>
      <c r="H61" s="35" t="s">
        <v>68</v>
      </c>
      <c r="I61" s="35"/>
      <c r="J61" s="40" t="s">
        <v>41</v>
      </c>
    </row>
    <row r="62" spans="1:10" ht="9.75" customHeight="1" thickBot="1">
      <c r="A62" s="45">
        <v>1</v>
      </c>
      <c r="B62" s="46">
        <v>2</v>
      </c>
      <c r="C62" s="46"/>
      <c r="D62" s="47" t="s">
        <v>2</v>
      </c>
      <c r="E62" s="48" t="s">
        <v>3</v>
      </c>
      <c r="F62" s="47" t="s">
        <v>9</v>
      </c>
      <c r="G62" s="47" t="s">
        <v>10</v>
      </c>
      <c r="H62" s="47" t="s">
        <v>11</v>
      </c>
      <c r="I62" s="47" t="s">
        <v>31</v>
      </c>
      <c r="J62" s="49" t="s">
        <v>69</v>
      </c>
    </row>
    <row r="63" spans="1:10" ht="33.75">
      <c r="A63" s="120" t="s">
        <v>176</v>
      </c>
      <c r="B63" s="51" t="s">
        <v>17</v>
      </c>
      <c r="C63" s="121"/>
      <c r="D63" s="122" t="s">
        <v>163</v>
      </c>
      <c r="E63" s="123">
        <f>E87+E90</f>
        <v>264887.58000001684</v>
      </c>
      <c r="F63" s="124">
        <f>F74+F87</f>
        <v>-881386.1599999964</v>
      </c>
      <c r="G63" s="78">
        <f>G87+G90</f>
        <v>-16403047.839999977</v>
      </c>
      <c r="H63" s="122" t="s">
        <v>163</v>
      </c>
      <c r="I63" s="124">
        <f>E63+F63+G63</f>
        <v>-17019546.419999957</v>
      </c>
      <c r="J63" s="122" t="s">
        <v>163</v>
      </c>
    </row>
    <row r="64" spans="1:10" ht="9.75" customHeight="1">
      <c r="A64" s="125" t="s">
        <v>19</v>
      </c>
      <c r="B64" s="126"/>
      <c r="C64" s="127"/>
      <c r="D64" s="128"/>
      <c r="E64" s="129"/>
      <c r="F64" s="130"/>
      <c r="G64" s="83"/>
      <c r="H64" s="131"/>
      <c r="I64" s="83"/>
      <c r="J64" s="131"/>
    </row>
    <row r="65" spans="1:10" ht="17.25" customHeight="1">
      <c r="A65" s="108" t="s">
        <v>54</v>
      </c>
      <c r="B65" s="132" t="s">
        <v>20</v>
      </c>
      <c r="C65" s="52"/>
      <c r="D65" s="133" t="s">
        <v>163</v>
      </c>
      <c r="E65" s="58" t="s">
        <v>163</v>
      </c>
      <c r="F65" s="58" t="s">
        <v>163</v>
      </c>
      <c r="G65" s="58" t="s">
        <v>163</v>
      </c>
      <c r="H65" s="58" t="s">
        <v>163</v>
      </c>
      <c r="I65" s="58" t="s">
        <v>163</v>
      </c>
      <c r="J65" s="53" t="s">
        <v>163</v>
      </c>
    </row>
    <row r="66" spans="1:10" ht="12.75" customHeight="1">
      <c r="A66" s="125" t="s">
        <v>140</v>
      </c>
      <c r="B66" s="126"/>
      <c r="C66" s="127"/>
      <c r="D66" s="130"/>
      <c r="E66" s="134" t="s">
        <v>163</v>
      </c>
      <c r="F66" s="134" t="s">
        <v>163</v>
      </c>
      <c r="G66" s="134" t="s">
        <v>163</v>
      </c>
      <c r="H66" s="134" t="s">
        <v>163</v>
      </c>
      <c r="I66" s="134" t="s">
        <v>163</v>
      </c>
      <c r="J66" s="130"/>
    </row>
    <row r="67" spans="1:10" ht="12.75">
      <c r="A67" s="135" t="s">
        <v>154</v>
      </c>
      <c r="B67" s="136"/>
      <c r="C67" s="137" t="s">
        <v>134</v>
      </c>
      <c r="D67" s="53" t="s">
        <v>163</v>
      </c>
      <c r="E67" s="138"/>
      <c r="F67" s="138"/>
      <c r="G67" s="138"/>
      <c r="H67" s="138"/>
      <c r="I67" s="138"/>
      <c r="J67" s="53" t="s">
        <v>163</v>
      </c>
    </row>
    <row r="68" spans="1:10" ht="22.5">
      <c r="A68" s="135" t="s">
        <v>155</v>
      </c>
      <c r="B68" s="136"/>
      <c r="C68" s="137">
        <v>520</v>
      </c>
      <c r="D68" s="53" t="s">
        <v>163</v>
      </c>
      <c r="E68" s="53" t="s">
        <v>163</v>
      </c>
      <c r="F68" s="53" t="s">
        <v>163</v>
      </c>
      <c r="G68" s="53" t="s">
        <v>163</v>
      </c>
      <c r="H68" s="53" t="s">
        <v>163</v>
      </c>
      <c r="I68" s="53" t="s">
        <v>163</v>
      </c>
      <c r="J68" s="53" t="s">
        <v>163</v>
      </c>
    </row>
    <row r="69" spans="1:10" ht="22.5">
      <c r="A69" s="135" t="s">
        <v>156</v>
      </c>
      <c r="B69" s="139"/>
      <c r="C69" s="140">
        <v>620</v>
      </c>
      <c r="D69" s="53" t="s">
        <v>163</v>
      </c>
      <c r="E69" s="53" t="s">
        <v>163</v>
      </c>
      <c r="F69" s="53" t="s">
        <v>163</v>
      </c>
      <c r="G69" s="53" t="s">
        <v>163</v>
      </c>
      <c r="H69" s="53" t="s">
        <v>163</v>
      </c>
      <c r="I69" s="53" t="s">
        <v>163</v>
      </c>
      <c r="J69" s="53" t="s">
        <v>163</v>
      </c>
    </row>
    <row r="70" spans="1:10" ht="17.25" customHeight="1">
      <c r="A70" s="135" t="s">
        <v>157</v>
      </c>
      <c r="B70" s="141"/>
      <c r="C70" s="142">
        <v>540</v>
      </c>
      <c r="D70" s="53" t="s">
        <v>163</v>
      </c>
      <c r="E70" s="53" t="s">
        <v>163</v>
      </c>
      <c r="F70" s="53" t="s">
        <v>163</v>
      </c>
      <c r="G70" s="53" t="s">
        <v>163</v>
      </c>
      <c r="H70" s="53" t="s">
        <v>163</v>
      </c>
      <c r="I70" s="53" t="s">
        <v>163</v>
      </c>
      <c r="J70" s="53" t="s">
        <v>163</v>
      </c>
    </row>
    <row r="71" spans="1:10" ht="18" customHeight="1">
      <c r="A71" s="135" t="s">
        <v>158</v>
      </c>
      <c r="B71" s="143"/>
      <c r="C71" s="144">
        <v>640</v>
      </c>
      <c r="D71" s="53" t="s">
        <v>163</v>
      </c>
      <c r="E71" s="53" t="s">
        <v>163</v>
      </c>
      <c r="F71" s="53" t="s">
        <v>163</v>
      </c>
      <c r="G71" s="53" t="s">
        <v>163</v>
      </c>
      <c r="H71" s="53" t="s">
        <v>163</v>
      </c>
      <c r="I71" s="53" t="s">
        <v>163</v>
      </c>
      <c r="J71" s="53" t="s">
        <v>163</v>
      </c>
    </row>
    <row r="72" spans="1:10" ht="22.5">
      <c r="A72" s="135" t="s">
        <v>159</v>
      </c>
      <c r="B72" s="143"/>
      <c r="C72" s="145">
        <v>710</v>
      </c>
      <c r="D72" s="53" t="s">
        <v>163</v>
      </c>
      <c r="E72" s="53" t="s">
        <v>163</v>
      </c>
      <c r="F72" s="53" t="s">
        <v>163</v>
      </c>
      <c r="G72" s="53" t="s">
        <v>163</v>
      </c>
      <c r="H72" s="53" t="s">
        <v>163</v>
      </c>
      <c r="I72" s="53" t="s">
        <v>163</v>
      </c>
      <c r="J72" s="53" t="s">
        <v>163</v>
      </c>
    </row>
    <row r="73" spans="1:10" ht="22.5">
      <c r="A73" s="135" t="s">
        <v>160</v>
      </c>
      <c r="B73" s="146"/>
      <c r="C73" s="147" t="s">
        <v>112</v>
      </c>
      <c r="D73" s="53" t="s">
        <v>163</v>
      </c>
      <c r="E73" s="53" t="s">
        <v>163</v>
      </c>
      <c r="F73" s="53" t="s">
        <v>163</v>
      </c>
      <c r="G73" s="53" t="s">
        <v>163</v>
      </c>
      <c r="H73" s="53" t="s">
        <v>163</v>
      </c>
      <c r="I73" s="53" t="s">
        <v>163</v>
      </c>
      <c r="J73" s="53" t="s">
        <v>163</v>
      </c>
    </row>
    <row r="74" spans="1:10" ht="16.5" customHeight="1">
      <c r="A74" s="108" t="s">
        <v>96</v>
      </c>
      <c r="B74" s="132" t="s">
        <v>92</v>
      </c>
      <c r="C74" s="52" t="s">
        <v>27</v>
      </c>
      <c r="D74" s="53" t="s">
        <v>163</v>
      </c>
      <c r="E74" s="53" t="str">
        <f>E75</f>
        <v> - </v>
      </c>
      <c r="F74" s="53"/>
      <c r="G74" s="58"/>
      <c r="H74" s="53" t="s">
        <v>163</v>
      </c>
      <c r="I74" s="58" t="str">
        <f>E74</f>
        <v> - </v>
      </c>
      <c r="J74" s="53" t="s">
        <v>163</v>
      </c>
    </row>
    <row r="75" spans="1:10" ht="12.75" customHeight="1">
      <c r="A75" s="148" t="s">
        <v>95</v>
      </c>
      <c r="B75" s="149" t="s">
        <v>93</v>
      </c>
      <c r="C75" s="52" t="s">
        <v>56</v>
      </c>
      <c r="D75" s="53" t="s">
        <v>163</v>
      </c>
      <c r="E75" s="53" t="s">
        <v>163</v>
      </c>
      <c r="F75" s="53" t="s">
        <v>163</v>
      </c>
      <c r="G75" s="53" t="s">
        <v>163</v>
      </c>
      <c r="H75" s="53" t="s">
        <v>163</v>
      </c>
      <c r="I75" s="58" t="str">
        <f>E75</f>
        <v> - </v>
      </c>
      <c r="J75" s="53" t="s">
        <v>163</v>
      </c>
    </row>
    <row r="76" spans="1:10" ht="12.75" customHeight="1">
      <c r="A76" s="148" t="s">
        <v>97</v>
      </c>
      <c r="B76" s="149" t="s">
        <v>94</v>
      </c>
      <c r="C76" s="52" t="s">
        <v>57</v>
      </c>
      <c r="D76" s="53" t="s">
        <v>163</v>
      </c>
      <c r="E76" s="53" t="s">
        <v>163</v>
      </c>
      <c r="F76" s="53" t="s">
        <v>163</v>
      </c>
      <c r="G76" s="58" t="s">
        <v>163</v>
      </c>
      <c r="H76" s="53" t="s">
        <v>163</v>
      </c>
      <c r="I76" s="58" t="s">
        <v>163</v>
      </c>
      <c r="J76" s="53" t="s">
        <v>163</v>
      </c>
    </row>
    <row r="77" spans="1:10" ht="20.25" customHeight="1">
      <c r="A77" s="108" t="s">
        <v>161</v>
      </c>
      <c r="B77" s="132" t="s">
        <v>42</v>
      </c>
      <c r="C77" s="52"/>
      <c r="D77" s="53" t="s">
        <v>163</v>
      </c>
      <c r="E77" s="53" t="s">
        <v>163</v>
      </c>
      <c r="F77" s="53" t="s">
        <v>163</v>
      </c>
      <c r="G77" s="53" t="s">
        <v>163</v>
      </c>
      <c r="H77" s="53" t="s">
        <v>163</v>
      </c>
      <c r="I77" s="53" t="s">
        <v>163</v>
      </c>
      <c r="J77" s="53" t="s">
        <v>163</v>
      </c>
    </row>
    <row r="78" spans="1:10" ht="12.75">
      <c r="A78" s="150" t="s">
        <v>55</v>
      </c>
      <c r="B78" s="126"/>
      <c r="C78" s="82"/>
      <c r="D78" s="129"/>
      <c r="E78" s="129"/>
      <c r="F78" s="129"/>
      <c r="G78" s="129"/>
      <c r="H78" s="129"/>
      <c r="I78" s="129"/>
      <c r="J78" s="129"/>
    </row>
    <row r="79" spans="1:10" ht="16.5" customHeight="1">
      <c r="A79" s="96"/>
      <c r="B79" s="151"/>
      <c r="C79" s="152"/>
      <c r="D79" s="53" t="s">
        <v>163</v>
      </c>
      <c r="E79" s="53" t="s">
        <v>163</v>
      </c>
      <c r="F79" s="53" t="s">
        <v>163</v>
      </c>
      <c r="G79" s="53" t="s">
        <v>163</v>
      </c>
      <c r="H79" s="53" t="s">
        <v>163</v>
      </c>
      <c r="I79" s="53" t="s">
        <v>163</v>
      </c>
      <c r="J79" s="53" t="s">
        <v>163</v>
      </c>
    </row>
    <row r="80" spans="1:10" ht="12.75">
      <c r="A80" s="96"/>
      <c r="B80" s="153"/>
      <c r="C80" s="147"/>
      <c r="D80" s="154" t="s">
        <v>163</v>
      </c>
      <c r="E80" s="154" t="s">
        <v>163</v>
      </c>
      <c r="F80" s="154" t="s">
        <v>163</v>
      </c>
      <c r="G80" s="154" t="s">
        <v>163</v>
      </c>
      <c r="H80" s="154" t="s">
        <v>163</v>
      </c>
      <c r="I80" s="154" t="s">
        <v>163</v>
      </c>
      <c r="J80" s="154" t="s">
        <v>163</v>
      </c>
    </row>
    <row r="81" spans="1:10" ht="12.75">
      <c r="A81" s="155"/>
      <c r="B81" s="156"/>
      <c r="C81" s="157"/>
      <c r="D81" s="158"/>
      <c r="E81" s="158"/>
      <c r="F81" s="158"/>
      <c r="G81" s="158"/>
      <c r="H81" s="158"/>
      <c r="I81" s="158"/>
      <c r="J81" s="158"/>
    </row>
    <row r="82" spans="1:10" ht="16.5" customHeight="1">
      <c r="A82" s="66"/>
      <c r="B82" s="67"/>
      <c r="C82" s="67"/>
      <c r="D82" s="159"/>
      <c r="E82" s="160"/>
      <c r="F82" s="161" t="s">
        <v>66</v>
      </c>
      <c r="G82" s="161"/>
      <c r="H82" s="162"/>
      <c r="I82" s="163"/>
      <c r="J82" s="164"/>
    </row>
    <row r="83" spans="1:10" ht="14.25" customHeight="1">
      <c r="A83" s="119"/>
      <c r="B83" s="34" t="s">
        <v>12</v>
      </c>
      <c r="C83" s="34" t="s">
        <v>47</v>
      </c>
      <c r="D83" s="165" t="s">
        <v>39</v>
      </c>
      <c r="E83" s="159" t="s">
        <v>5</v>
      </c>
      <c r="F83" s="166" t="s">
        <v>5</v>
      </c>
      <c r="G83" s="167" t="s">
        <v>5</v>
      </c>
      <c r="H83" s="167"/>
      <c r="I83" s="168"/>
      <c r="J83" s="169" t="s">
        <v>65</v>
      </c>
    </row>
    <row r="84" spans="1:10" ht="14.25" customHeight="1">
      <c r="A84" s="34" t="s">
        <v>136</v>
      </c>
      <c r="B84" s="34" t="s">
        <v>13</v>
      </c>
      <c r="C84" s="34" t="s">
        <v>48</v>
      </c>
      <c r="D84" s="165" t="s">
        <v>40</v>
      </c>
      <c r="E84" s="170" t="s">
        <v>43</v>
      </c>
      <c r="F84" s="165" t="s">
        <v>6</v>
      </c>
      <c r="G84" s="165" t="s">
        <v>70</v>
      </c>
      <c r="H84" s="165" t="s">
        <v>67</v>
      </c>
      <c r="I84" s="165" t="s">
        <v>8</v>
      </c>
      <c r="J84" s="169" t="s">
        <v>40</v>
      </c>
    </row>
    <row r="85" spans="1:10" ht="12.75" customHeight="1">
      <c r="A85" s="70"/>
      <c r="B85" s="71" t="s">
        <v>14</v>
      </c>
      <c r="C85" s="71" t="s">
        <v>49</v>
      </c>
      <c r="D85" s="171" t="s">
        <v>41</v>
      </c>
      <c r="E85" s="172" t="s">
        <v>7</v>
      </c>
      <c r="F85" s="171" t="s">
        <v>7</v>
      </c>
      <c r="G85" s="171" t="s">
        <v>44</v>
      </c>
      <c r="H85" s="171" t="s">
        <v>68</v>
      </c>
      <c r="I85" s="171"/>
      <c r="J85" s="173" t="s">
        <v>41</v>
      </c>
    </row>
    <row r="86" spans="1:10" ht="9.75" customHeight="1" thickBot="1">
      <c r="A86" s="45">
        <v>1</v>
      </c>
      <c r="B86" s="46">
        <v>2</v>
      </c>
      <c r="C86" s="46"/>
      <c r="D86" s="174" t="s">
        <v>2</v>
      </c>
      <c r="E86" s="175" t="s">
        <v>3</v>
      </c>
      <c r="F86" s="174" t="s">
        <v>9</v>
      </c>
      <c r="G86" s="174" t="s">
        <v>10</v>
      </c>
      <c r="H86" s="174" t="s">
        <v>11</v>
      </c>
      <c r="I86" s="174" t="s">
        <v>31</v>
      </c>
      <c r="J86" s="176" t="s">
        <v>69</v>
      </c>
    </row>
    <row r="87" spans="1:10" ht="18" customHeight="1">
      <c r="A87" s="177" t="s">
        <v>26</v>
      </c>
      <c r="B87" s="149" t="s">
        <v>18</v>
      </c>
      <c r="C87" s="178" t="s">
        <v>27</v>
      </c>
      <c r="D87" s="154" t="s">
        <v>163</v>
      </c>
      <c r="E87" s="154">
        <f>E88+E89</f>
        <v>-15873168.829999983</v>
      </c>
      <c r="F87" s="154">
        <f>F88+F89</f>
        <v>-881386.1599999964</v>
      </c>
      <c r="G87" s="179">
        <f>G88+G89</f>
        <v>-264991.42999997735</v>
      </c>
      <c r="H87" s="179" t="s">
        <v>163</v>
      </c>
      <c r="I87" s="179">
        <f>E87+F87+G87</f>
        <v>-17019546.419999957</v>
      </c>
      <c r="J87" s="180"/>
    </row>
    <row r="88" spans="1:10" ht="17.25" customHeight="1">
      <c r="A88" s="96" t="s">
        <v>34</v>
      </c>
      <c r="B88" s="149" t="s">
        <v>21</v>
      </c>
      <c r="C88" s="52" t="s">
        <v>56</v>
      </c>
      <c r="D88" s="53" t="s">
        <v>163</v>
      </c>
      <c r="E88" s="53">
        <f>-19731201.59-96146353.1-323849377.63</f>
        <v>-439726932.32</v>
      </c>
      <c r="F88" s="53">
        <f>-3527248-16147056.41-125416699.55</f>
        <v>-145091003.96</v>
      </c>
      <c r="G88" s="58">
        <f>-3527248-16289407.26-125522711.37</f>
        <v>-145339366.63</v>
      </c>
      <c r="H88" s="58" t="s">
        <v>163</v>
      </c>
      <c r="I88" s="179">
        <f>E88+F88+G88</f>
        <v>-730157302.91</v>
      </c>
      <c r="J88" s="181" t="s">
        <v>27</v>
      </c>
    </row>
    <row r="89" spans="1:10" ht="16.5" customHeight="1">
      <c r="A89" s="96" t="s">
        <v>35</v>
      </c>
      <c r="B89" s="149" t="s">
        <v>22</v>
      </c>
      <c r="C89" s="52" t="s">
        <v>57</v>
      </c>
      <c r="D89" s="53" t="s">
        <v>163</v>
      </c>
      <c r="E89" s="53">
        <f>17291131.2+94267671.73+312294960.56</f>
        <v>423853763.49</v>
      </c>
      <c r="F89" s="53">
        <f>3514596+16147056.41+124547965.39</f>
        <v>144209617.8</v>
      </c>
      <c r="G89" s="58">
        <f>3527248+16138056.41+125409070.79</f>
        <v>145074375.20000002</v>
      </c>
      <c r="H89" s="58" t="s">
        <v>163</v>
      </c>
      <c r="I89" s="179">
        <f>E89+F89+G89</f>
        <v>713137756.49</v>
      </c>
      <c r="J89" s="181" t="s">
        <v>27</v>
      </c>
    </row>
    <row r="90" spans="1:10" ht="24" customHeight="1">
      <c r="A90" s="108" t="s">
        <v>79</v>
      </c>
      <c r="B90" s="126" t="s">
        <v>80</v>
      </c>
      <c r="C90" s="147" t="s">
        <v>27</v>
      </c>
      <c r="D90" s="179" t="s">
        <v>163</v>
      </c>
      <c r="E90" s="179">
        <f>E92+E93</f>
        <v>16138056.41</v>
      </c>
      <c r="F90" s="179" t="s">
        <v>163</v>
      </c>
      <c r="G90" s="179">
        <f>G93</f>
        <v>-16138056.41</v>
      </c>
      <c r="H90" s="179" t="s">
        <v>163</v>
      </c>
      <c r="I90" s="179" t="s">
        <v>163</v>
      </c>
      <c r="J90" s="97" t="s">
        <v>165</v>
      </c>
    </row>
    <row r="91" spans="1:10" ht="12.75" customHeight="1">
      <c r="A91" s="125" t="s">
        <v>45</v>
      </c>
      <c r="B91" s="126"/>
      <c r="C91" s="182"/>
      <c r="D91" s="130" t="s">
        <v>163</v>
      </c>
      <c r="E91" s="130"/>
      <c r="F91" s="130"/>
      <c r="G91" s="130"/>
      <c r="H91" s="130"/>
      <c r="I91" s="130"/>
      <c r="J91" s="183" t="s">
        <v>27</v>
      </c>
    </row>
    <row r="92" spans="1:10" ht="12" customHeight="1">
      <c r="A92" s="96" t="s">
        <v>81</v>
      </c>
      <c r="B92" s="132" t="s">
        <v>83</v>
      </c>
      <c r="C92" s="182" t="s">
        <v>56</v>
      </c>
      <c r="D92" s="83" t="s">
        <v>163</v>
      </c>
      <c r="E92" s="83">
        <v>16147056.41</v>
      </c>
      <c r="F92" s="83">
        <v>16147056.41</v>
      </c>
      <c r="G92" s="83" t="s">
        <v>163</v>
      </c>
      <c r="H92" s="83" t="s">
        <v>163</v>
      </c>
      <c r="I92" s="83">
        <f>E92+F92</f>
        <v>32294112.82</v>
      </c>
      <c r="J92" s="184"/>
    </row>
    <row r="93" spans="1:10" ht="15.75" customHeight="1">
      <c r="A93" s="96" t="s">
        <v>82</v>
      </c>
      <c r="B93" s="149" t="s">
        <v>84</v>
      </c>
      <c r="C93" s="178" t="s">
        <v>57</v>
      </c>
      <c r="D93" s="179" t="s">
        <v>163</v>
      </c>
      <c r="E93" s="179">
        <v>-9000</v>
      </c>
      <c r="F93" s="179">
        <v>-16147056.41</v>
      </c>
      <c r="G93" s="179">
        <v>-16138056.41</v>
      </c>
      <c r="H93" s="179" t="s">
        <v>163</v>
      </c>
      <c r="I93" s="179">
        <f>E93+F93+G93</f>
        <v>-32294112.82</v>
      </c>
      <c r="J93" s="181" t="s">
        <v>27</v>
      </c>
    </row>
    <row r="94" spans="1:10" ht="15.75" customHeight="1">
      <c r="A94" s="108" t="s">
        <v>30</v>
      </c>
      <c r="B94" s="126" t="s">
        <v>23</v>
      </c>
      <c r="C94" s="147" t="s">
        <v>27</v>
      </c>
      <c r="D94" s="179" t="s">
        <v>163</v>
      </c>
      <c r="E94" s="179" t="s">
        <v>163</v>
      </c>
      <c r="F94" s="179" t="s">
        <v>163</v>
      </c>
      <c r="G94" s="179" t="s">
        <v>163</v>
      </c>
      <c r="H94" s="179" t="s">
        <v>163</v>
      </c>
      <c r="I94" s="179" t="s">
        <v>163</v>
      </c>
      <c r="J94" s="97" t="s">
        <v>163</v>
      </c>
    </row>
    <row r="95" spans="1:10" ht="12.75" customHeight="1">
      <c r="A95" s="125" t="s">
        <v>45</v>
      </c>
      <c r="B95" s="126"/>
      <c r="C95" s="182"/>
      <c r="D95" s="130"/>
      <c r="E95" s="130"/>
      <c r="F95" s="130"/>
      <c r="G95" s="130"/>
      <c r="H95" s="130"/>
      <c r="I95" s="130"/>
      <c r="J95" s="85"/>
    </row>
    <row r="96" spans="1:10" ht="23.25" customHeight="1">
      <c r="A96" s="96" t="s">
        <v>145</v>
      </c>
      <c r="B96" s="132" t="s">
        <v>24</v>
      </c>
      <c r="C96" s="182"/>
      <c r="D96" s="83" t="s">
        <v>163</v>
      </c>
      <c r="E96" s="83" t="s">
        <v>163</v>
      </c>
      <c r="F96" s="83" t="s">
        <v>163</v>
      </c>
      <c r="G96" s="83" t="s">
        <v>163</v>
      </c>
      <c r="H96" s="83" t="s">
        <v>163</v>
      </c>
      <c r="I96" s="83" t="s">
        <v>163</v>
      </c>
      <c r="J96" s="95" t="s">
        <v>163</v>
      </c>
    </row>
    <row r="97" spans="1:10" ht="26.25" customHeight="1" thickBot="1">
      <c r="A97" s="96" t="s">
        <v>146</v>
      </c>
      <c r="B97" s="185" t="s">
        <v>25</v>
      </c>
      <c r="C97" s="186"/>
      <c r="D97" s="187" t="s">
        <v>163</v>
      </c>
      <c r="E97" s="187" t="s">
        <v>163</v>
      </c>
      <c r="F97" s="187" t="s">
        <v>163</v>
      </c>
      <c r="G97" s="187" t="s">
        <v>163</v>
      </c>
      <c r="H97" s="187" t="s">
        <v>163</v>
      </c>
      <c r="I97" s="187" t="s">
        <v>163</v>
      </c>
      <c r="J97" s="188" t="s">
        <v>163</v>
      </c>
    </row>
    <row r="98" spans="1:10" ht="24.75" customHeight="1">
      <c r="A98" s="108" t="s">
        <v>61</v>
      </c>
      <c r="B98" s="126" t="s">
        <v>58</v>
      </c>
      <c r="C98" s="147" t="s">
        <v>27</v>
      </c>
      <c r="D98" s="179" t="s">
        <v>163</v>
      </c>
      <c r="E98" s="179" t="s">
        <v>163</v>
      </c>
      <c r="F98" s="179" t="s">
        <v>163</v>
      </c>
      <c r="G98" s="179" t="s">
        <v>163</v>
      </c>
      <c r="H98" s="179" t="s">
        <v>163</v>
      </c>
      <c r="I98" s="179" t="s">
        <v>163</v>
      </c>
      <c r="J98" s="97" t="s">
        <v>163</v>
      </c>
    </row>
    <row r="99" spans="1:10" ht="12.75" customHeight="1">
      <c r="A99" s="125" t="s">
        <v>45</v>
      </c>
      <c r="B99" s="126"/>
      <c r="C99" s="182"/>
      <c r="D99" s="130"/>
      <c r="E99" s="130"/>
      <c r="F99" s="130"/>
      <c r="G99" s="130"/>
      <c r="H99" s="130"/>
      <c r="I99" s="130"/>
      <c r="J99" s="85"/>
    </row>
    <row r="100" spans="1:10" ht="24.75" customHeight="1">
      <c r="A100" s="148" t="s">
        <v>62</v>
      </c>
      <c r="B100" s="132" t="s">
        <v>59</v>
      </c>
      <c r="C100" s="182"/>
      <c r="D100" s="83" t="s">
        <v>163</v>
      </c>
      <c r="E100" s="83" t="s">
        <v>163</v>
      </c>
      <c r="F100" s="83" t="s">
        <v>163</v>
      </c>
      <c r="G100" s="83" t="s">
        <v>163</v>
      </c>
      <c r="H100" s="83" t="s">
        <v>163</v>
      </c>
      <c r="I100" s="83" t="s">
        <v>163</v>
      </c>
      <c r="J100" s="95" t="s">
        <v>163</v>
      </c>
    </row>
    <row r="101" spans="1:10" ht="27" customHeight="1" thickBot="1">
      <c r="A101" s="189" t="s">
        <v>63</v>
      </c>
      <c r="B101" s="185" t="s">
        <v>60</v>
      </c>
      <c r="C101" s="186"/>
      <c r="D101" s="187" t="s">
        <v>163</v>
      </c>
      <c r="E101" s="187" t="s">
        <v>163</v>
      </c>
      <c r="F101" s="187" t="s">
        <v>163</v>
      </c>
      <c r="G101" s="187" t="s">
        <v>163</v>
      </c>
      <c r="H101" s="187" t="s">
        <v>163</v>
      </c>
      <c r="I101" s="187" t="s">
        <v>163</v>
      </c>
      <c r="J101" s="188" t="s">
        <v>163</v>
      </c>
    </row>
    <row r="102" spans="1:10" ht="16.5" customHeight="1">
      <c r="A102" s="115" t="s">
        <v>141</v>
      </c>
      <c r="B102" s="62"/>
      <c r="C102" s="62"/>
      <c r="D102" s="62"/>
      <c r="E102" s="62"/>
      <c r="F102" s="62"/>
      <c r="G102" s="62"/>
      <c r="H102" s="62"/>
      <c r="I102" s="62"/>
      <c r="J102" s="62"/>
    </row>
    <row r="103" spans="1:10" ht="15" customHeight="1">
      <c r="A103" s="115" t="s">
        <v>142</v>
      </c>
      <c r="B103" s="62"/>
      <c r="C103" s="62"/>
      <c r="D103" s="62"/>
      <c r="E103" s="62"/>
      <c r="F103" s="62"/>
      <c r="G103" s="62"/>
      <c r="H103" s="62"/>
      <c r="I103" s="62"/>
      <c r="J103" s="62"/>
    </row>
    <row r="104" spans="1:10" ht="14.25">
      <c r="A104" s="27" t="s">
        <v>102</v>
      </c>
      <c r="C104" s="157"/>
      <c r="D104" s="116"/>
      <c r="E104" s="116"/>
      <c r="F104" s="116"/>
      <c r="G104" s="116"/>
      <c r="H104" s="116"/>
      <c r="I104" s="116"/>
      <c r="J104" s="116"/>
    </row>
    <row r="105" spans="1:10" ht="6" customHeight="1" thickBot="1">
      <c r="A105" s="125"/>
      <c r="B105" s="27"/>
      <c r="C105" s="157"/>
      <c r="D105" s="116"/>
      <c r="E105" s="116"/>
      <c r="F105" s="116"/>
      <c r="G105" s="116"/>
      <c r="H105" s="116"/>
      <c r="I105" s="116"/>
      <c r="J105" s="116"/>
    </row>
    <row r="106" spans="1:10" ht="12.75">
      <c r="A106" s="190"/>
      <c r="B106" s="191"/>
      <c r="C106" s="191"/>
      <c r="D106" s="192"/>
      <c r="E106" s="193" t="s">
        <v>89</v>
      </c>
      <c r="F106" s="194"/>
      <c r="G106" s="195"/>
      <c r="H106" s="196"/>
      <c r="I106" s="197"/>
      <c r="J106" s="116"/>
    </row>
    <row r="107" spans="1:10" ht="12.75">
      <c r="A107" s="198"/>
      <c r="B107" s="34" t="s">
        <v>12</v>
      </c>
      <c r="C107" s="34" t="s">
        <v>47</v>
      </c>
      <c r="D107" s="41" t="s">
        <v>5</v>
      </c>
      <c r="E107" s="42" t="s">
        <v>5</v>
      </c>
      <c r="F107" s="43" t="s">
        <v>5</v>
      </c>
      <c r="G107" s="43"/>
      <c r="H107" s="199" t="s">
        <v>8</v>
      </c>
      <c r="I107" s="200"/>
      <c r="J107" s="116"/>
    </row>
    <row r="108" spans="1:10" ht="12.75">
      <c r="A108" s="201" t="s">
        <v>136</v>
      </c>
      <c r="B108" s="34" t="s">
        <v>13</v>
      </c>
      <c r="C108" s="34" t="s">
        <v>48</v>
      </c>
      <c r="D108" s="44" t="s">
        <v>43</v>
      </c>
      <c r="E108" s="35" t="s">
        <v>6</v>
      </c>
      <c r="F108" s="35" t="s">
        <v>70</v>
      </c>
      <c r="G108" s="35" t="s">
        <v>67</v>
      </c>
      <c r="H108" s="199"/>
      <c r="I108" s="200"/>
      <c r="J108" s="116"/>
    </row>
    <row r="109" spans="1:10" ht="12.75">
      <c r="A109" s="202"/>
      <c r="B109" s="34" t="s">
        <v>14</v>
      </c>
      <c r="C109" s="34" t="s">
        <v>49</v>
      </c>
      <c r="D109" s="44" t="s">
        <v>7</v>
      </c>
      <c r="E109" s="35" t="s">
        <v>7</v>
      </c>
      <c r="F109" s="35" t="s">
        <v>44</v>
      </c>
      <c r="G109" s="35" t="s">
        <v>68</v>
      </c>
      <c r="H109" s="203"/>
      <c r="I109" s="204"/>
      <c r="J109" s="116"/>
    </row>
    <row r="110" spans="1:10" ht="13.5" thickBot="1">
      <c r="A110" s="205">
        <v>1</v>
      </c>
      <c r="B110" s="46">
        <v>2</v>
      </c>
      <c r="C110" s="46">
        <v>3</v>
      </c>
      <c r="D110" s="48" t="s">
        <v>2</v>
      </c>
      <c r="E110" s="48" t="s">
        <v>3</v>
      </c>
      <c r="F110" s="47" t="s">
        <v>9</v>
      </c>
      <c r="G110" s="47" t="s">
        <v>10</v>
      </c>
      <c r="H110" s="206" t="s">
        <v>11</v>
      </c>
      <c r="I110" s="207"/>
      <c r="J110" s="116"/>
    </row>
    <row r="111" spans="1:10" ht="27" customHeight="1">
      <c r="A111" s="208" t="s">
        <v>99</v>
      </c>
      <c r="B111" s="51" t="s">
        <v>98</v>
      </c>
      <c r="C111" s="76" t="s">
        <v>27</v>
      </c>
      <c r="D111" s="209"/>
      <c r="E111" s="210"/>
      <c r="F111" s="209"/>
      <c r="G111" s="209"/>
      <c r="H111" s="211"/>
      <c r="I111" s="212"/>
      <c r="J111" s="116"/>
    </row>
    <row r="112" spans="1:10" ht="12" customHeight="1">
      <c r="A112" s="213" t="s">
        <v>100</v>
      </c>
      <c r="B112" s="81"/>
      <c r="C112" s="82"/>
      <c r="D112" s="214"/>
      <c r="E112" s="42"/>
      <c r="F112" s="214"/>
      <c r="G112" s="42"/>
      <c r="H112" s="214"/>
      <c r="I112" s="215"/>
      <c r="J112" s="116"/>
    </row>
    <row r="113" spans="1:10" ht="18" customHeight="1">
      <c r="A113" s="216" t="s">
        <v>105</v>
      </c>
      <c r="B113" s="217"/>
      <c r="C113" s="152" t="s">
        <v>117</v>
      </c>
      <c r="D113" s="218"/>
      <c r="E113" s="88"/>
      <c r="F113" s="218" t="s">
        <v>28</v>
      </c>
      <c r="G113" s="88"/>
      <c r="H113" s="218"/>
      <c r="I113" s="219"/>
      <c r="J113" s="116"/>
    </row>
    <row r="114" spans="1:10" s="225" customFormat="1" ht="15" customHeight="1">
      <c r="A114" s="216" t="s">
        <v>111</v>
      </c>
      <c r="B114" s="153"/>
      <c r="C114" s="152" t="s">
        <v>122</v>
      </c>
      <c r="D114" s="220"/>
      <c r="E114" s="221"/>
      <c r="F114" s="220"/>
      <c r="G114" s="221"/>
      <c r="H114" s="222"/>
      <c r="I114" s="223"/>
      <c r="J114" s="224"/>
    </row>
    <row r="115" spans="1:10" ht="15.75" customHeight="1">
      <c r="A115" s="226" t="s">
        <v>162</v>
      </c>
      <c r="B115" s="227" t="s">
        <v>101</v>
      </c>
      <c r="C115" s="182"/>
      <c r="D115" s="228"/>
      <c r="E115" s="228"/>
      <c r="F115" s="229"/>
      <c r="G115" s="229"/>
      <c r="H115" s="230"/>
      <c r="I115" s="231"/>
      <c r="J115" s="116"/>
    </row>
    <row r="116" spans="1:10" ht="12" customHeight="1">
      <c r="A116" s="232" t="s">
        <v>100</v>
      </c>
      <c r="B116" s="81"/>
      <c r="C116" s="82"/>
      <c r="D116" s="214"/>
      <c r="E116" s="42"/>
      <c r="F116" s="214"/>
      <c r="G116" s="42"/>
      <c r="H116" s="233"/>
      <c r="I116" s="234"/>
      <c r="J116" s="116"/>
    </row>
    <row r="117" spans="1:10" ht="13.5" thickBot="1">
      <c r="A117" s="235"/>
      <c r="B117" s="236"/>
      <c r="C117" s="237"/>
      <c r="D117" s="238"/>
      <c r="E117" s="238"/>
      <c r="F117" s="238"/>
      <c r="G117" s="238"/>
      <c r="H117" s="239"/>
      <c r="I117" s="240"/>
      <c r="J117" s="116"/>
    </row>
    <row r="118" spans="1:10" ht="28.5" customHeight="1">
      <c r="A118" s="241" t="s">
        <v>166</v>
      </c>
      <c r="B118" s="125"/>
      <c r="C118" s="125"/>
      <c r="D118" s="116"/>
      <c r="E118" s="242" t="s">
        <v>72</v>
      </c>
      <c r="F118" s="242"/>
      <c r="G118" s="116"/>
      <c r="H118" s="116"/>
      <c r="I118" s="116"/>
      <c r="J118" s="116"/>
    </row>
    <row r="119" spans="1:10" ht="11.25" customHeight="1">
      <c r="A119" s="243"/>
      <c r="B119" s="19"/>
      <c r="C119" s="19"/>
      <c r="D119" s="24"/>
      <c r="E119" s="244" t="s">
        <v>90</v>
      </c>
      <c r="F119" s="244"/>
      <c r="G119" s="244"/>
      <c r="H119" s="244"/>
      <c r="I119" s="244"/>
      <c r="J119" s="244"/>
    </row>
    <row r="120" spans="1:10" ht="12.75">
      <c r="A120" s="243"/>
      <c r="E120" s="244"/>
      <c r="F120" s="244"/>
      <c r="G120" s="245"/>
      <c r="H120" s="245"/>
      <c r="I120" s="244"/>
      <c r="J120" s="244"/>
    </row>
    <row r="121" spans="1:10" ht="19.5" customHeight="1">
      <c r="A121" s="243" t="s">
        <v>167</v>
      </c>
      <c r="B121" s="19"/>
      <c r="C121" s="19"/>
      <c r="D121" s="24"/>
      <c r="E121" s="244"/>
      <c r="F121" s="244"/>
      <c r="G121" s="244"/>
      <c r="H121" s="244"/>
      <c r="I121" s="244"/>
      <c r="J121" s="244"/>
    </row>
    <row r="122" spans="1:10" ht="9.75" customHeight="1">
      <c r="A122" s="19"/>
      <c r="B122" s="19"/>
      <c r="C122" s="19"/>
      <c r="D122" s="24"/>
      <c r="E122" s="244"/>
      <c r="F122" s="244"/>
      <c r="G122" s="244"/>
      <c r="H122" s="244"/>
      <c r="I122" s="244"/>
      <c r="J122" s="244"/>
    </row>
    <row r="123" spans="4:10" ht="11.25" customHeight="1">
      <c r="D123" s="246" t="s">
        <v>143</v>
      </c>
      <c r="E123" s="247"/>
      <c r="F123" s="247"/>
      <c r="G123" s="248"/>
      <c r="H123" s="249"/>
      <c r="I123" s="31"/>
      <c r="J123" s="32"/>
    </row>
    <row r="124" spans="4:8" ht="11.25" customHeight="1">
      <c r="D124" s="244"/>
      <c r="E124" s="244"/>
      <c r="F124" s="244"/>
      <c r="G124" s="247" t="s">
        <v>73</v>
      </c>
      <c r="H124" s="10"/>
    </row>
    <row r="125" spans="4:10" ht="15.75" customHeight="1">
      <c r="D125" s="250" t="s">
        <v>177</v>
      </c>
      <c r="E125" s="247"/>
      <c r="F125" s="247"/>
      <c r="G125" s="247"/>
      <c r="H125" s="10"/>
      <c r="I125" s="251"/>
      <c r="J125" s="251"/>
    </row>
    <row r="126" spans="4:8" ht="10.5" customHeight="1">
      <c r="D126" s="247" t="s">
        <v>144</v>
      </c>
      <c r="E126" s="247"/>
      <c r="F126" s="247"/>
      <c r="H126" s="10"/>
    </row>
    <row r="127" spans="1:9" ht="21" customHeight="1">
      <c r="A127" s="250" t="s">
        <v>178</v>
      </c>
      <c r="B127" s="252" t="s">
        <v>168</v>
      </c>
      <c r="C127" s="253"/>
      <c r="D127" s="254"/>
      <c r="E127" s="253"/>
      <c r="F127" s="253"/>
      <c r="G127" s="4"/>
      <c r="H127" s="4"/>
      <c r="I127" s="4"/>
    </row>
    <row r="128" spans="1:9" ht="14.25" customHeight="1">
      <c r="A128" s="245" t="s">
        <v>78</v>
      </c>
      <c r="B128" s="4"/>
      <c r="C128" s="255"/>
      <c r="D128" s="116"/>
      <c r="E128" s="116"/>
      <c r="F128" s="116"/>
      <c r="G128" s="4"/>
      <c r="H128" s="4"/>
      <c r="I128" s="4"/>
    </row>
    <row r="129" spans="1:9" ht="12.75" customHeight="1">
      <c r="A129" s="19"/>
      <c r="B129" s="19"/>
      <c r="C129" s="19"/>
      <c r="D129" s="24"/>
      <c r="E129" s="24"/>
      <c r="F129" s="19"/>
      <c r="G129" s="19"/>
      <c r="H129" s="4"/>
      <c r="I129" s="4"/>
    </row>
    <row r="130" spans="1:9" ht="13.5" customHeight="1">
      <c r="A130" s="19" t="s">
        <v>148</v>
      </c>
      <c r="B130" s="19"/>
      <c r="C130" s="19"/>
      <c r="D130" s="245"/>
      <c r="E130" s="256"/>
      <c r="F130" s="256"/>
      <c r="G130" s="256"/>
      <c r="H130" s="257"/>
      <c r="I130" s="257"/>
    </row>
    <row r="132" spans="1:10" ht="12.75">
      <c r="A132" s="258"/>
      <c r="B132" s="62"/>
      <c r="C132" s="62"/>
      <c r="D132" s="62"/>
      <c r="E132" s="62"/>
      <c r="F132" s="62"/>
      <c r="G132" s="62"/>
      <c r="H132" s="62"/>
      <c r="I132" s="62"/>
      <c r="J132" s="62"/>
    </row>
  </sheetData>
  <sheetProtection/>
  <mergeCells count="24">
    <mergeCell ref="H110:I110"/>
    <mergeCell ref="A102:J102"/>
    <mergeCell ref="E66:E67"/>
    <mergeCell ref="G66:G67"/>
    <mergeCell ref="H66:H67"/>
    <mergeCell ref="I66:I67"/>
    <mergeCell ref="J91:J92"/>
    <mergeCell ref="A132:J132"/>
    <mergeCell ref="A29:F29"/>
    <mergeCell ref="A55:F55"/>
    <mergeCell ref="A103:J103"/>
    <mergeCell ref="H114:I114"/>
    <mergeCell ref="H115:I115"/>
    <mergeCell ref="H116:I116"/>
    <mergeCell ref="H117:I117"/>
    <mergeCell ref="H111:I111"/>
    <mergeCell ref="I125:J125"/>
    <mergeCell ref="F2:J2"/>
    <mergeCell ref="H106:I106"/>
    <mergeCell ref="H107:I109"/>
    <mergeCell ref="A3:H3"/>
    <mergeCell ref="A4:H4"/>
    <mergeCell ref="F66:F67"/>
    <mergeCell ref="A28:F28"/>
  </mergeCells>
  <printOptions/>
  <pageMargins left="0" right="0" top="0.3937007874015748" bottom="0.1968503937007874" header="0" footer="0"/>
  <pageSetup fitToHeight="3" horizontalDpi="600" verticalDpi="600" orientation="landscape" pageOrder="overThenDown" paperSize="9" r:id="rId1"/>
  <rowBreaks count="4" manualBreakCount="4">
    <brk id="29" max="9" man="1"/>
    <brk id="55" max="9" man="1"/>
    <brk id="81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user1</cp:lastModifiedBy>
  <cp:lastPrinted>2016-08-18T09:39:27Z</cp:lastPrinted>
  <dcterms:created xsi:type="dcterms:W3CDTF">1999-06-18T11:49:53Z</dcterms:created>
  <dcterms:modified xsi:type="dcterms:W3CDTF">2016-08-18T09:39:30Z</dcterms:modified>
  <cp:category/>
  <cp:version/>
  <cp:contentType/>
  <cp:contentStatus/>
</cp:coreProperties>
</file>